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3"/>
  </bookViews>
  <sheets>
    <sheet name="BS" sheetId="1" r:id="rId1"/>
    <sheet name="income" sheetId="2" r:id="rId2"/>
    <sheet name="cash flow" sheetId="3" r:id="rId3"/>
    <sheet name="CIE" sheetId="4" r:id="rId4"/>
  </sheets>
  <definedNames/>
  <calcPr fullCalcOnLoad="1"/>
</workbook>
</file>

<file path=xl/sharedStrings.xml><?xml version="1.0" encoding="utf-8"?>
<sst xmlns="http://schemas.openxmlformats.org/spreadsheetml/2006/main" count="151" uniqueCount="116">
  <si>
    <t>Advance to clients</t>
  </si>
  <si>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</si>
  <si>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</si>
  <si>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</si>
  <si>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</si>
  <si>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</si>
  <si>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</si>
  <si>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</si>
  <si>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</si>
  <si>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 xml:space="preserve">Net Current Assets </t>
  </si>
  <si>
    <t>Share Capital</t>
  </si>
  <si>
    <t>Reserves</t>
  </si>
  <si>
    <t>Minority Interests</t>
  </si>
  <si>
    <t>Share</t>
  </si>
  <si>
    <t>Retained</t>
  </si>
  <si>
    <t>Capital</t>
  </si>
  <si>
    <t>Profits</t>
  </si>
  <si>
    <t>Total</t>
  </si>
  <si>
    <t>CONDENSED CONSOLIDATED CASH FLOW STATEMENTS</t>
  </si>
  <si>
    <t>ended</t>
  </si>
  <si>
    <t>Interest income</t>
  </si>
  <si>
    <t>Interest expenses</t>
  </si>
  <si>
    <t>Changes in working capital</t>
  </si>
  <si>
    <t>Interest received</t>
  </si>
  <si>
    <t>Tax paid</t>
  </si>
  <si>
    <t xml:space="preserve">Interest received </t>
  </si>
  <si>
    <t xml:space="preserve">Interest paid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</si>
  <si>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</si>
  <si>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</si>
  <si>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</si>
  <si>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</si>
  <si>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</si>
  <si>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</si>
  <si>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Finance costs</t>
  </si>
  <si>
    <t>Minority Interest</t>
  </si>
  <si>
    <t>Dividend received</t>
  </si>
  <si>
    <t xml:space="preserve">Comparative </t>
  </si>
  <si>
    <t>Preceding</t>
  </si>
  <si>
    <t xml:space="preserve">Current </t>
  </si>
  <si>
    <t>Bank Borrowings</t>
  </si>
  <si>
    <t>Dividend income</t>
  </si>
  <si>
    <t>INDIVIDUAL QUARTER</t>
  </si>
  <si>
    <t>CUMULATIVE QUARTER</t>
  </si>
  <si>
    <t>N/A</t>
  </si>
  <si>
    <t>Net cash used in financing activities</t>
  </si>
  <si>
    <t>Loan Receivable</t>
  </si>
  <si>
    <t xml:space="preserve">Share </t>
  </si>
  <si>
    <t>Premium</t>
  </si>
  <si>
    <t>Other Investments</t>
  </si>
  <si>
    <t>CASH FLOWS FROM OPERATING ACTIVITIES</t>
  </si>
  <si>
    <t>Fixed Deposits</t>
  </si>
  <si>
    <t>Net Tangible Assets Per Share  (RM)</t>
  </si>
  <si>
    <t>-Basic</t>
  </si>
  <si>
    <t>-Diluted</t>
  </si>
  <si>
    <t>CONDENSED CONSOLIDATED STATEMENTS OF CHANGES IN EQUITY</t>
  </si>
  <si>
    <t>CASH FLOWS FROM FINANCING ACTIVITIES</t>
  </si>
  <si>
    <t>Other Payables and Accruals</t>
  </si>
  <si>
    <t>Other Capital</t>
  </si>
  <si>
    <t>Reserve</t>
  </si>
  <si>
    <t>CASH FLOWS FROM INVESTING ACTIVITIES</t>
  </si>
  <si>
    <t>CONDENSED CONSOLIDATED INCOME STATEMENTS</t>
  </si>
  <si>
    <t>Cash generated from operations</t>
  </si>
  <si>
    <t>Tax refunded</t>
  </si>
  <si>
    <t>Net cash from operating activities</t>
  </si>
  <si>
    <t>Year Ended</t>
  </si>
  <si>
    <t>Balance as at 1 January 2003</t>
  </si>
  <si>
    <t>31.12.03</t>
  </si>
  <si>
    <t>Profit from operations</t>
  </si>
  <si>
    <t>Profit before tax</t>
  </si>
  <si>
    <t>Tax expense</t>
  </si>
  <si>
    <t>Profit after tax</t>
  </si>
  <si>
    <t>Tax Recoverable</t>
  </si>
  <si>
    <t xml:space="preserve">As At  </t>
  </si>
  <si>
    <t xml:space="preserve">As At </t>
  </si>
  <si>
    <t>Financed by:</t>
  </si>
  <si>
    <t>Landed Properties and Others</t>
  </si>
  <si>
    <t xml:space="preserve">Trade and Other Receivables       </t>
  </si>
  <si>
    <t>Balance as at 1 January 2004</t>
  </si>
  <si>
    <t>(The Condensed Consolidated Statements of Changes in Equity should be read in conjunction with the Notes</t>
  </si>
  <si>
    <t xml:space="preserve"> to this Interim Financial Report)</t>
  </si>
  <si>
    <t>to this Interim Financial Report)</t>
  </si>
  <si>
    <t xml:space="preserve">(The Condensed Consolidated Balance Sheets should be read in conjunction with the Notes </t>
  </si>
  <si>
    <t>(The Condensed Consolidated Income Statements should be read in conjunction with the Notes</t>
  </si>
  <si>
    <t>(The Condensed Consolidated Cash Flow Statements should be read in conjunction with the Notes</t>
  </si>
  <si>
    <t xml:space="preserve">Earning Per Share EPS (sen)          </t>
  </si>
  <si>
    <t>Adjustments for :-</t>
  </si>
  <si>
    <t>Non-Cash items</t>
  </si>
  <si>
    <t>Net change in current assets</t>
  </si>
  <si>
    <t>Net change in curent liabilities</t>
  </si>
  <si>
    <t>Cash and cash equivalents comprise of:-</t>
  </si>
  <si>
    <t>Fixed deposits</t>
  </si>
  <si>
    <t>Bank borrowings</t>
  </si>
  <si>
    <t>31.12.04</t>
  </si>
  <si>
    <t>Shareholders' Equity</t>
  </si>
  <si>
    <t>Net profit for the financial period</t>
  </si>
  <si>
    <t>Cash and bank balances</t>
  </si>
  <si>
    <t>Net increase in cash and cash equivalents</t>
  </si>
  <si>
    <t>Proceeds from disposal of quoted investments</t>
  </si>
  <si>
    <t>FOR THE QUARTER ENDED 31 DECEMBER 2004</t>
  </si>
  <si>
    <t>12 months</t>
  </si>
  <si>
    <t>ended 31 December 2004</t>
  </si>
  <si>
    <t>Balance as at 31 December 2004</t>
  </si>
  <si>
    <t>Balance as at 31 Decmber 2003</t>
  </si>
  <si>
    <t>ended 31 December 2003</t>
  </si>
  <si>
    <t>AS AT 31 DECEMBER 2004</t>
  </si>
  <si>
    <t>Return of capital from quoted investments</t>
  </si>
  <si>
    <t>FOR THE QUARTER ENDED 31 DECEMBER  2004</t>
  </si>
  <si>
    <t>Operating profit before changes in working capital</t>
  </si>
  <si>
    <t>Net cash used in investing activities</t>
  </si>
  <si>
    <t>Cash and Bank balances</t>
  </si>
  <si>
    <t>Net profit for the financial year</t>
  </si>
  <si>
    <t>Cash and cash equivalents at beginning of the financial year</t>
  </si>
  <si>
    <t>Cash and cash equivalents at end of the financial year</t>
  </si>
  <si>
    <t>Repayment of bank borrowings</t>
  </si>
  <si>
    <t>Purchase of  property, plant and equipment, other investments,</t>
  </si>
  <si>
    <t xml:space="preserve">   landed properties and others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</si>
</sst>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"/>
  </numFmts>
  <fonts count="16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Garamond"/>
      <family val="1"/>
    </font>
    <font>
      <sz val="11"/>
      <name val="Times New Roman CE"/>
      <family val="0"/>
    </font>
    <font>
      <b/>
      <sz val="12"/>
      <name val="Garamond"/>
      <family val="1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64" fontId="3" fillId="0" borderId="0" xfId="15" applyNumberFormat="1" applyFont="1" applyAlignment="1">
      <alignment/>
    </xf>
    <xf numFmtId="0" fontId="4" fillId="0" borderId="0" xfId="20" applyFont="1" applyAlignment="1">
      <alignment horizontal="left"/>
      <protection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20" applyNumberFormat="1" applyFont="1">
      <alignment/>
      <protection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4" fillId="0" borderId="0" xfId="20" applyFont="1">
      <alignment/>
      <protection/>
    </xf>
    <xf numFmtId="164" fontId="4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7" fillId="0" borderId="0" xfId="0" applyFont="1" applyAlignment="1">
      <alignment/>
    </xf>
    <xf numFmtId="0" fontId="6" fillId="0" borderId="0" xfId="20" applyFont="1">
      <alignment/>
      <protection/>
    </xf>
    <xf numFmtId="164" fontId="8" fillId="0" borderId="0" xfId="15" applyNumberFormat="1" applyFont="1" applyAlignment="1">
      <alignment/>
    </xf>
    <xf numFmtId="0" fontId="8" fillId="0" borderId="0" xfId="20" applyFont="1">
      <alignment/>
      <protection/>
    </xf>
    <xf numFmtId="0" fontId="2" fillId="0" borderId="0" xfId="19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6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Alignment="1">
      <alignment/>
    </xf>
    <xf numFmtId="164" fontId="4" fillId="0" borderId="0" xfId="15" applyNumberFormat="1" applyFont="1" applyAlignment="1">
      <alignment horizontal="center"/>
    </xf>
    <xf numFmtId="164" fontId="3" fillId="0" borderId="7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64" fontId="9" fillId="0" borderId="0" xfId="15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64" fontId="3" fillId="0" borderId="0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10" fillId="0" borderId="0" xfId="15" applyNumberFormat="1" applyFont="1" applyBorder="1" applyAlignment="1">
      <alignment/>
    </xf>
    <xf numFmtId="43" fontId="3" fillId="0" borderId="6" xfId="15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43" fontId="9" fillId="0" borderId="0" xfId="15" applyFont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20" applyFont="1" applyBorder="1">
      <alignment/>
      <protection/>
    </xf>
    <xf numFmtId="0" fontId="4" fillId="0" borderId="0" xfId="20" applyFont="1" applyAlignment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20" applyFont="1" applyAlignment="1">
      <alignment horizontal="left"/>
      <protection/>
    </xf>
    <xf numFmtId="0" fontId="14" fillId="0" borderId="0" xfId="20" applyFont="1" applyAlignment="1">
      <alignment horizontal="left"/>
      <protection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3" fillId="0" borderId="0" xfId="15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D7" sqref="D7"/>
    </sheetView>
  </sheetViews>
  <sheetFormatPr defaultColWidth="9.140625" defaultRowHeight="12.75"/>
  <cols>
    <col min="1" max="1" width="3.7109375" style="0" customWidth="1"/>
    <col min="3" max="3" width="17.57421875" style="0" customWidth="1"/>
    <col min="4" max="4" width="14.140625" style="0" customWidth="1"/>
    <col min="5" max="5" width="10.57421875" style="0" customWidth="1"/>
    <col min="6" max="6" width="11.57421875" style="0" customWidth="1"/>
    <col min="7" max="7" width="2.28125" style="0" customWidth="1"/>
    <col min="8" max="8" width="11.8515625" style="0" customWidth="1"/>
    <col min="9" max="9" width="2.421875" style="0" customWidth="1"/>
    <col min="10" max="10" width="15.140625" style="0" customWidth="1"/>
    <col min="11" max="11" width="2.7109375" style="0" customWidth="1"/>
  </cols>
  <sheetData>
    <row r="1" spans="1:8" ht="15.75">
      <c r="A1" s="3" t="s">
        <v>1</v>
      </c>
      <c r="B1" s="4"/>
      <c r="C1" s="4"/>
      <c r="D1" s="4"/>
      <c r="E1" s="4"/>
      <c r="F1" s="15"/>
      <c r="G1" s="4"/>
      <c r="H1" s="5"/>
    </row>
    <row r="2" spans="1:8" ht="15">
      <c r="A2" s="6"/>
      <c r="B2" s="4"/>
      <c r="C2" s="4"/>
      <c r="D2" s="4"/>
      <c r="E2" s="4"/>
      <c r="F2" s="5"/>
      <c r="G2" s="4"/>
      <c r="H2" s="5"/>
    </row>
    <row r="3" spans="1:10" ht="15">
      <c r="A3" s="6" t="s">
        <v>2</v>
      </c>
      <c r="B3" s="4"/>
      <c r="C3" s="4"/>
      <c r="D3" s="4"/>
      <c r="E3" s="4"/>
      <c r="F3" s="5"/>
      <c r="G3" s="4"/>
      <c r="H3" s="5"/>
      <c r="J3" s="62"/>
    </row>
    <row r="4" spans="1:10" ht="15">
      <c r="A4" s="6" t="s">
        <v>104</v>
      </c>
      <c r="B4" s="4"/>
      <c r="C4" s="4"/>
      <c r="D4" s="4"/>
      <c r="E4" s="4"/>
      <c r="J4" s="62"/>
    </row>
    <row r="5" spans="1:10" ht="15">
      <c r="A5" s="6"/>
      <c r="B5" s="4"/>
      <c r="C5" s="4"/>
      <c r="D5" s="4"/>
      <c r="E5" s="4"/>
      <c r="F5" s="29" t="s">
        <v>3</v>
      </c>
      <c r="G5" s="57"/>
      <c r="H5" s="29" t="s">
        <v>4</v>
      </c>
      <c r="J5" s="62"/>
    </row>
    <row r="6" spans="1:10" ht="15">
      <c r="A6" s="6"/>
      <c r="B6" s="4"/>
      <c r="C6" s="4"/>
      <c r="D6" s="4"/>
      <c r="E6" s="4"/>
      <c r="F6" s="29" t="s">
        <v>72</v>
      </c>
      <c r="G6" s="57"/>
      <c r="H6" s="29" t="s">
        <v>73</v>
      </c>
      <c r="J6" s="62"/>
    </row>
    <row r="7" spans="1:10" ht="15">
      <c r="A7" s="4"/>
      <c r="B7" s="4"/>
      <c r="C7" s="4"/>
      <c r="D7" s="4"/>
      <c r="E7" s="4"/>
      <c r="F7" s="29" t="s">
        <v>92</v>
      </c>
      <c r="G7" s="57"/>
      <c r="H7" s="29" t="s">
        <v>66</v>
      </c>
      <c r="J7" s="64"/>
    </row>
    <row r="8" spans="1:10" ht="15">
      <c r="A8" s="4"/>
      <c r="B8" s="4"/>
      <c r="C8" s="4"/>
      <c r="D8" s="4"/>
      <c r="E8" s="4"/>
      <c r="F8" s="29" t="s">
        <v>5</v>
      </c>
      <c r="G8" s="57"/>
      <c r="H8" s="29" t="s">
        <v>5</v>
      </c>
      <c r="J8" s="62"/>
    </row>
    <row r="9" spans="1:10" ht="15">
      <c r="A9" s="14" t="s">
        <v>6</v>
      </c>
      <c r="B9" s="4"/>
      <c r="C9" s="4"/>
      <c r="D9" s="4"/>
      <c r="E9" s="11"/>
      <c r="F9" s="5">
        <v>60</v>
      </c>
      <c r="G9" s="4"/>
      <c r="H9" s="5">
        <v>85</v>
      </c>
      <c r="J9" s="37"/>
    </row>
    <row r="10" spans="1:10" ht="15">
      <c r="A10" s="14" t="s">
        <v>48</v>
      </c>
      <c r="B10" s="4"/>
      <c r="C10" s="4"/>
      <c r="D10" s="4"/>
      <c r="E10" s="4"/>
      <c r="F10" s="5">
        <v>7313</v>
      </c>
      <c r="G10" s="4"/>
      <c r="H10" s="5">
        <v>7595</v>
      </c>
      <c r="J10" s="37"/>
    </row>
    <row r="11" spans="1:10" ht="15">
      <c r="A11" s="14" t="s">
        <v>45</v>
      </c>
      <c r="B11" s="4"/>
      <c r="C11" s="4"/>
      <c r="D11" s="4"/>
      <c r="E11" s="4"/>
      <c r="F11" s="5">
        <v>1244</v>
      </c>
      <c r="G11" s="4"/>
      <c r="H11" s="5">
        <v>1844</v>
      </c>
      <c r="J11" s="37"/>
    </row>
    <row r="12" spans="1:10" ht="15">
      <c r="A12" s="4"/>
      <c r="B12" s="4"/>
      <c r="C12" s="4"/>
      <c r="D12" s="4"/>
      <c r="E12" s="4"/>
      <c r="F12" s="5"/>
      <c r="G12" s="4"/>
      <c r="H12" s="5"/>
      <c r="J12" s="37"/>
    </row>
    <row r="13" spans="1:10" ht="15">
      <c r="A13" s="14" t="s">
        <v>7</v>
      </c>
      <c r="B13" s="4"/>
      <c r="C13" s="4"/>
      <c r="D13" s="4"/>
      <c r="E13" s="4"/>
      <c r="F13" s="5"/>
      <c r="G13" s="4"/>
      <c r="H13" s="5"/>
      <c r="J13" s="37"/>
    </row>
    <row r="14" spans="1:10" ht="15">
      <c r="A14" s="4"/>
      <c r="B14" s="4" t="s">
        <v>75</v>
      </c>
      <c r="C14" s="4"/>
      <c r="D14" s="4"/>
      <c r="E14" s="4"/>
      <c r="F14" s="7">
        <v>105745</v>
      </c>
      <c r="G14" s="56"/>
      <c r="H14" s="7">
        <v>102549</v>
      </c>
      <c r="J14" s="37"/>
    </row>
    <row r="15" spans="1:10" ht="15">
      <c r="A15" s="4"/>
      <c r="B15" s="4" t="s">
        <v>76</v>
      </c>
      <c r="C15" s="4"/>
      <c r="D15" s="4"/>
      <c r="E15" s="4"/>
      <c r="F15" s="8">
        <v>35667</v>
      </c>
      <c r="G15" s="4"/>
      <c r="H15" s="8">
        <v>37277</v>
      </c>
      <c r="J15" s="37"/>
    </row>
    <row r="16" spans="1:10" ht="15">
      <c r="A16" s="4"/>
      <c r="B16" s="4" t="s">
        <v>71</v>
      </c>
      <c r="C16" s="4"/>
      <c r="D16" s="4"/>
      <c r="E16" s="4"/>
      <c r="F16" s="8">
        <v>822</v>
      </c>
      <c r="G16" s="4"/>
      <c r="H16" s="8">
        <v>848</v>
      </c>
      <c r="J16" s="37"/>
    </row>
    <row r="17" spans="1:10" ht="15">
      <c r="A17" s="4"/>
      <c r="B17" s="4" t="s">
        <v>50</v>
      </c>
      <c r="C17" s="4"/>
      <c r="D17" s="4"/>
      <c r="E17" s="4"/>
      <c r="F17" s="8">
        <v>4916</v>
      </c>
      <c r="G17" s="4"/>
      <c r="H17" s="8">
        <v>1137</v>
      </c>
      <c r="J17" s="37"/>
    </row>
    <row r="18" spans="1:10" ht="15">
      <c r="A18" s="4"/>
      <c r="B18" s="4" t="s">
        <v>109</v>
      </c>
      <c r="C18" s="4"/>
      <c r="D18" s="4"/>
      <c r="E18" s="4"/>
      <c r="F18" s="30">
        <v>252</v>
      </c>
      <c r="G18" s="4"/>
      <c r="H18" s="30">
        <v>1295</v>
      </c>
      <c r="J18" s="37"/>
    </row>
    <row r="19" spans="1:10" ht="15">
      <c r="A19" s="4"/>
      <c r="B19" s="4"/>
      <c r="C19" s="4"/>
      <c r="D19" s="4"/>
      <c r="E19" s="4"/>
      <c r="F19" s="10">
        <f>SUM(F14:F18)</f>
        <v>147402</v>
      </c>
      <c r="G19" s="4"/>
      <c r="H19" s="10">
        <f>SUM(H14:H18)</f>
        <v>143106</v>
      </c>
      <c r="J19" s="37"/>
    </row>
    <row r="20" spans="1:10" ht="15">
      <c r="A20" s="14" t="s">
        <v>8</v>
      </c>
      <c r="B20" s="4"/>
      <c r="C20" s="4"/>
      <c r="D20" s="4"/>
      <c r="E20" s="4"/>
      <c r="F20" s="5"/>
      <c r="G20" s="4"/>
      <c r="H20" s="5"/>
      <c r="J20" s="37"/>
    </row>
    <row r="21" spans="1:10" ht="15">
      <c r="A21" s="4"/>
      <c r="B21" s="4" t="s">
        <v>39</v>
      </c>
      <c r="C21" s="4"/>
      <c r="D21" s="4"/>
      <c r="E21" s="4"/>
      <c r="F21" s="7">
        <v>0</v>
      </c>
      <c r="G21" s="4"/>
      <c r="H21" s="7">
        <v>1616</v>
      </c>
      <c r="J21" s="37"/>
    </row>
    <row r="22" spans="1:10" ht="15">
      <c r="A22" s="4"/>
      <c r="B22" s="4" t="s">
        <v>56</v>
      </c>
      <c r="C22" s="4"/>
      <c r="D22" s="4"/>
      <c r="E22" s="4"/>
      <c r="F22" s="8">
        <v>6370</v>
      </c>
      <c r="G22" s="4"/>
      <c r="H22" s="8">
        <v>6411</v>
      </c>
      <c r="J22" s="37"/>
    </row>
    <row r="23" spans="1:10" ht="15">
      <c r="A23" s="4"/>
      <c r="B23" s="4"/>
      <c r="C23" s="4"/>
      <c r="D23" s="4"/>
      <c r="E23" s="4"/>
      <c r="F23" s="10">
        <f>SUM(F21:F22)</f>
        <v>6370</v>
      </c>
      <c r="G23" s="4"/>
      <c r="H23" s="10">
        <f>SUM(H21:H22)</f>
        <v>8027</v>
      </c>
      <c r="J23" s="37"/>
    </row>
    <row r="24" spans="1:10" ht="15">
      <c r="A24" s="4"/>
      <c r="B24" s="4"/>
      <c r="C24" s="4"/>
      <c r="D24" s="11"/>
      <c r="E24" s="11"/>
      <c r="F24" s="5"/>
      <c r="G24" s="4"/>
      <c r="H24" s="5"/>
      <c r="J24" s="37"/>
    </row>
    <row r="25" spans="1:10" ht="15">
      <c r="A25" s="14" t="s">
        <v>9</v>
      </c>
      <c r="B25" s="4"/>
      <c r="C25" s="4"/>
      <c r="D25" s="4"/>
      <c r="E25" s="4"/>
      <c r="F25" s="5">
        <f>+F19-F23</f>
        <v>141032</v>
      </c>
      <c r="G25" s="4"/>
      <c r="H25" s="5">
        <f>+H19-H23</f>
        <v>135079</v>
      </c>
      <c r="J25" s="37"/>
    </row>
    <row r="26" spans="1:10" ht="15.75" thickBot="1">
      <c r="A26" s="4"/>
      <c r="B26" s="4"/>
      <c r="C26" s="4"/>
      <c r="D26" s="4"/>
      <c r="E26" s="4"/>
      <c r="F26" s="12">
        <f>+F9+F10+F11+F25</f>
        <v>149649</v>
      </c>
      <c r="G26" s="4"/>
      <c r="H26" s="12">
        <f>+H9+H10+H11+H25</f>
        <v>144603</v>
      </c>
      <c r="J26" s="37"/>
    </row>
    <row r="27" spans="1:10" ht="15.75" thickTop="1">
      <c r="A27" s="4"/>
      <c r="B27" s="4"/>
      <c r="C27" s="4"/>
      <c r="D27" s="4"/>
      <c r="E27" s="4"/>
      <c r="F27" s="37"/>
      <c r="G27" s="4"/>
      <c r="H27" s="37"/>
      <c r="J27" s="37"/>
    </row>
    <row r="28" spans="1:10" ht="15">
      <c r="A28" s="14" t="s">
        <v>74</v>
      </c>
      <c r="B28" s="4"/>
      <c r="C28" s="4"/>
      <c r="D28" s="4"/>
      <c r="E28" s="4"/>
      <c r="F28" s="37"/>
      <c r="G28" s="4"/>
      <c r="H28" s="37"/>
      <c r="J28" s="37"/>
    </row>
    <row r="29" spans="1:10" ht="15">
      <c r="A29" s="4" t="s">
        <v>10</v>
      </c>
      <c r="B29" s="4"/>
      <c r="C29" s="4"/>
      <c r="D29" s="4"/>
      <c r="E29" s="4"/>
      <c r="F29" s="5">
        <v>75000</v>
      </c>
      <c r="G29" s="4"/>
      <c r="H29" s="5">
        <v>75000</v>
      </c>
      <c r="J29" s="37"/>
    </row>
    <row r="30" spans="1:10" ht="15">
      <c r="A30" s="4"/>
      <c r="B30" s="4"/>
      <c r="C30" s="4"/>
      <c r="D30" s="4"/>
      <c r="E30" s="4"/>
      <c r="F30" s="5"/>
      <c r="G30" s="4"/>
      <c r="H30" s="5"/>
      <c r="J30" s="37"/>
    </row>
    <row r="31" spans="1:10" ht="15">
      <c r="A31" s="4" t="s">
        <v>11</v>
      </c>
      <c r="B31" s="4"/>
      <c r="C31" s="4"/>
      <c r="D31" s="4"/>
      <c r="E31" s="4"/>
      <c r="F31" s="13">
        <v>74492</v>
      </c>
      <c r="G31" s="4"/>
      <c r="H31" s="13">
        <v>69458</v>
      </c>
      <c r="J31" s="37"/>
    </row>
    <row r="32" spans="1:10" ht="15">
      <c r="A32" s="4"/>
      <c r="B32" s="4"/>
      <c r="C32" s="4"/>
      <c r="D32" s="4"/>
      <c r="E32" s="4"/>
      <c r="F32" s="37"/>
      <c r="G32" s="4"/>
      <c r="H32" s="37"/>
      <c r="J32" s="37"/>
    </row>
    <row r="33" spans="1:10" ht="15">
      <c r="A33" s="4" t="s">
        <v>93</v>
      </c>
      <c r="B33" s="4"/>
      <c r="C33" s="4"/>
      <c r="D33" s="4"/>
      <c r="E33" s="4"/>
      <c r="F33" s="37">
        <f>SUM(F29:F31)</f>
        <v>149492</v>
      </c>
      <c r="G33" s="4"/>
      <c r="H33" s="5">
        <f>SUM(H29:H31)</f>
        <v>144458</v>
      </c>
      <c r="J33" s="37"/>
    </row>
    <row r="34" spans="1:10" ht="15">
      <c r="A34" s="4"/>
      <c r="B34" s="4"/>
      <c r="C34" s="4"/>
      <c r="D34" s="4"/>
      <c r="E34" s="4"/>
      <c r="F34" s="37"/>
      <c r="G34" s="4"/>
      <c r="H34" s="5"/>
      <c r="J34" s="37"/>
    </row>
    <row r="35" spans="1:10" ht="15">
      <c r="A35" s="4" t="s">
        <v>12</v>
      </c>
      <c r="B35" s="4"/>
      <c r="C35" s="4"/>
      <c r="D35" s="4"/>
      <c r="E35" s="4"/>
      <c r="F35" s="5">
        <v>157</v>
      </c>
      <c r="G35" s="4"/>
      <c r="H35" s="5">
        <v>145</v>
      </c>
      <c r="J35" s="37"/>
    </row>
    <row r="36" spans="1:10" ht="15.75" thickBot="1">
      <c r="A36" s="4"/>
      <c r="B36" s="4"/>
      <c r="C36" s="4"/>
      <c r="D36" s="4"/>
      <c r="E36" s="4"/>
      <c r="F36" s="12">
        <f>SUM(F33:F35)</f>
        <v>149649</v>
      </c>
      <c r="G36" s="4"/>
      <c r="H36" s="12">
        <f>SUM(H33:H35)</f>
        <v>144603</v>
      </c>
      <c r="J36" s="37"/>
    </row>
    <row r="37" spans="1:10" ht="15" thickTop="1">
      <c r="A37" s="14"/>
      <c r="B37" s="14"/>
      <c r="C37" s="14"/>
      <c r="D37" s="14"/>
      <c r="E37" s="14"/>
      <c r="F37" s="15"/>
      <c r="G37" s="14"/>
      <c r="H37" s="15"/>
      <c r="J37" s="63"/>
    </row>
    <row r="38" spans="1:10" ht="15">
      <c r="A38" s="4" t="s">
        <v>51</v>
      </c>
      <c r="B38" s="4"/>
      <c r="C38" s="4"/>
      <c r="D38" s="4"/>
      <c r="E38" s="4"/>
      <c r="F38" s="16">
        <f>SUM(F33/75000)</f>
        <v>1.9932266666666667</v>
      </c>
      <c r="G38" s="4"/>
      <c r="H38" s="16">
        <f>SUM(H33/75000)</f>
        <v>1.9261066666666666</v>
      </c>
      <c r="J38" s="41"/>
    </row>
    <row r="39" spans="1:10" ht="15">
      <c r="A39" s="4"/>
      <c r="B39" s="17"/>
      <c r="C39" s="17"/>
      <c r="D39" s="17"/>
      <c r="E39" s="17"/>
      <c r="F39" s="17"/>
      <c r="G39" s="17"/>
      <c r="H39" s="17"/>
      <c r="J39" s="33"/>
    </row>
    <row r="40" spans="1:10" ht="15">
      <c r="A40" s="60" t="s">
        <v>81</v>
      </c>
      <c r="B40" s="14"/>
      <c r="C40" s="14"/>
      <c r="D40" s="14"/>
      <c r="E40" s="14"/>
      <c r="F40" s="15"/>
      <c r="G40" s="14"/>
      <c r="H40" s="15"/>
      <c r="J40" s="33"/>
    </row>
    <row r="41" spans="1:10" ht="15">
      <c r="A41" s="60" t="s">
        <v>80</v>
      </c>
      <c r="B41" s="14"/>
      <c r="C41" s="14"/>
      <c r="D41" s="14"/>
      <c r="E41" s="14"/>
      <c r="F41" s="15"/>
      <c r="G41" s="14"/>
      <c r="H41" s="15"/>
      <c r="J41" s="33"/>
    </row>
    <row r="42" spans="1:10" ht="14.25">
      <c r="A42" s="14"/>
      <c r="B42" s="14"/>
      <c r="C42" s="14"/>
      <c r="D42" s="14"/>
      <c r="E42" s="14"/>
      <c r="F42" s="15"/>
      <c r="G42" s="14"/>
      <c r="H42" s="15"/>
      <c r="J42" s="33"/>
    </row>
    <row r="43" ht="12.75">
      <c r="J43" s="33"/>
    </row>
    <row r="44" spans="1:10" ht="18.75">
      <c r="A44" s="18"/>
      <c r="B44" s="18"/>
      <c r="C44" s="18"/>
      <c r="D44" s="18"/>
      <c r="E44" s="18"/>
      <c r="F44" s="19">
        <f>+F26-F36</f>
        <v>0</v>
      </c>
      <c r="G44" s="20"/>
      <c r="H44" s="19">
        <f>+H26-H36</f>
        <v>0</v>
      </c>
      <c r="J44" s="33"/>
    </row>
    <row r="45" ht="12.75">
      <c r="J45" s="33"/>
    </row>
    <row r="46" ht="12.75">
      <c r="J46" s="33"/>
    </row>
  </sheetData>
  <printOptions/>
  <pageMargins left="1.5" right="0.25" top="1" bottom="0.7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7" sqref="A7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21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3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3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ht="12.75">
      <c r="A6" s="23"/>
      <c r="B6" s="28"/>
      <c r="C6" s="28"/>
      <c r="D6" s="28"/>
      <c r="E6" s="28"/>
      <c r="F6" s="67" t="s">
        <v>41</v>
      </c>
      <c r="G6" s="67"/>
      <c r="H6" s="28"/>
      <c r="I6" s="67" t="s">
        <v>42</v>
      </c>
      <c r="J6" s="67"/>
      <c r="K6" s="28"/>
      <c r="L6" s="54"/>
      <c r="M6" s="54"/>
      <c r="N6" s="33"/>
    </row>
    <row r="7" spans="1:14" ht="15">
      <c r="A7" s="22"/>
      <c r="B7" s="22"/>
      <c r="C7" s="22"/>
      <c r="D7" s="22"/>
      <c r="E7" s="22"/>
      <c r="F7" s="35" t="s">
        <v>27</v>
      </c>
      <c r="G7" s="35" t="s">
        <v>36</v>
      </c>
      <c r="H7" s="25"/>
      <c r="I7" s="35" t="s">
        <v>38</v>
      </c>
      <c r="J7" s="35" t="s">
        <v>37</v>
      </c>
      <c r="K7" s="35"/>
      <c r="L7" s="52"/>
      <c r="M7" s="52"/>
      <c r="N7" s="65"/>
    </row>
    <row r="8" spans="1:14" ht="14.25" customHeight="1">
      <c r="A8" s="22"/>
      <c r="B8" s="22"/>
      <c r="C8" s="22"/>
      <c r="D8" s="22"/>
      <c r="E8" s="22"/>
      <c r="F8" s="35" t="s">
        <v>28</v>
      </c>
      <c r="G8" s="35" t="s">
        <v>28</v>
      </c>
      <c r="H8" s="25"/>
      <c r="I8" s="35" t="s">
        <v>64</v>
      </c>
      <c r="J8" s="35" t="s">
        <v>64</v>
      </c>
      <c r="K8" s="35"/>
      <c r="L8" s="52"/>
      <c r="M8" s="52"/>
      <c r="N8" s="65"/>
    </row>
    <row r="9" spans="1:14" ht="15">
      <c r="A9" s="22"/>
      <c r="B9" s="22"/>
      <c r="C9" s="22"/>
      <c r="D9" s="22"/>
      <c r="E9" s="22"/>
      <c r="F9" s="36" t="s">
        <v>92</v>
      </c>
      <c r="G9" s="36" t="s">
        <v>66</v>
      </c>
      <c r="H9" s="25"/>
      <c r="I9" s="36" t="s">
        <v>92</v>
      </c>
      <c r="J9" s="36" t="s">
        <v>66</v>
      </c>
      <c r="K9" s="52"/>
      <c r="L9" s="52"/>
      <c r="M9" s="52"/>
      <c r="N9" s="65"/>
    </row>
    <row r="10" spans="1:14" ht="15">
      <c r="A10" s="22"/>
      <c r="B10" s="22"/>
      <c r="C10" s="22"/>
      <c r="D10" s="22"/>
      <c r="E10" s="22"/>
      <c r="F10" s="35" t="s">
        <v>5</v>
      </c>
      <c r="G10" s="35" t="s">
        <v>5</v>
      </c>
      <c r="H10" s="22"/>
      <c r="I10" s="35" t="s">
        <v>5</v>
      </c>
      <c r="J10" s="35" t="s">
        <v>5</v>
      </c>
      <c r="K10" s="35"/>
      <c r="L10" s="52"/>
      <c r="M10" s="52"/>
      <c r="N10" s="33"/>
    </row>
    <row r="11" spans="1:15" ht="15">
      <c r="A11" s="22" t="s">
        <v>29</v>
      </c>
      <c r="B11" s="22"/>
      <c r="C11" s="22"/>
      <c r="D11" s="22"/>
      <c r="E11" s="22"/>
      <c r="F11" s="5">
        <v>1715</v>
      </c>
      <c r="G11" s="5">
        <v>1909</v>
      </c>
      <c r="H11" s="5"/>
      <c r="I11" s="5">
        <v>6754</v>
      </c>
      <c r="J11" s="5">
        <v>2953</v>
      </c>
      <c r="K11" s="5"/>
      <c r="L11" s="37"/>
      <c r="M11" s="37"/>
      <c r="N11" s="34"/>
      <c r="O11" s="9"/>
    </row>
    <row r="12" spans="1:14" ht="15">
      <c r="A12" s="22"/>
      <c r="B12" s="22"/>
      <c r="C12" s="22"/>
      <c r="D12" s="22"/>
      <c r="E12" s="22"/>
      <c r="F12" s="5"/>
      <c r="G12" s="5"/>
      <c r="H12" s="5"/>
      <c r="I12" s="5"/>
      <c r="J12" s="5"/>
      <c r="K12" s="5"/>
      <c r="L12" s="37"/>
      <c r="M12" s="37"/>
      <c r="N12" s="34"/>
    </row>
    <row r="13" spans="1:15" ht="15">
      <c r="A13" s="22" t="s">
        <v>30</v>
      </c>
      <c r="B13" s="22"/>
      <c r="C13" s="22"/>
      <c r="D13" s="22"/>
      <c r="E13" s="31"/>
      <c r="F13" s="37">
        <v>569</v>
      </c>
      <c r="G13" s="37">
        <v>725</v>
      </c>
      <c r="H13" s="37"/>
      <c r="I13" s="37">
        <v>1329</v>
      </c>
      <c r="J13" s="37">
        <v>1800</v>
      </c>
      <c r="K13" s="37"/>
      <c r="L13" s="37"/>
      <c r="M13" s="37"/>
      <c r="N13" s="34"/>
      <c r="O13" s="9"/>
    </row>
    <row r="14" spans="1:14" ht="15">
      <c r="A14" s="22"/>
      <c r="B14" s="22"/>
      <c r="C14" s="22"/>
      <c r="D14" s="22"/>
      <c r="E14" s="22"/>
      <c r="F14" s="5"/>
      <c r="G14" s="5"/>
      <c r="H14" s="5"/>
      <c r="I14" s="37"/>
      <c r="J14" s="37"/>
      <c r="K14" s="37"/>
      <c r="L14" s="37"/>
      <c r="M14" s="37"/>
      <c r="N14" s="34"/>
    </row>
    <row r="15" spans="1:16" ht="15">
      <c r="A15" s="22" t="s">
        <v>31</v>
      </c>
      <c r="B15" s="22"/>
      <c r="C15" s="22"/>
      <c r="D15" s="22"/>
      <c r="E15" s="31"/>
      <c r="F15" s="37">
        <v>-598</v>
      </c>
      <c r="G15" s="37">
        <v>-471</v>
      </c>
      <c r="H15" s="5"/>
      <c r="I15" s="37">
        <v>-2285</v>
      </c>
      <c r="J15" s="37">
        <f>-1628</f>
        <v>-1628</v>
      </c>
      <c r="K15" s="37"/>
      <c r="L15" s="37"/>
      <c r="M15" s="37"/>
      <c r="N15" s="34"/>
      <c r="O15" s="9"/>
      <c r="P15" s="9"/>
    </row>
    <row r="16" spans="1:16" ht="15">
      <c r="A16" s="22"/>
      <c r="B16" s="22"/>
      <c r="C16" s="22"/>
      <c r="D16" s="22"/>
      <c r="E16" s="22"/>
      <c r="F16" s="45"/>
      <c r="G16" s="45"/>
      <c r="H16" s="5"/>
      <c r="I16" s="37"/>
      <c r="J16" s="37"/>
      <c r="K16" s="37"/>
      <c r="L16" s="37"/>
      <c r="M16" s="37"/>
      <c r="N16" s="34"/>
      <c r="P16" s="9"/>
    </row>
    <row r="17" spans="1:17" ht="15">
      <c r="A17" s="22" t="s">
        <v>32</v>
      </c>
      <c r="B17" s="22"/>
      <c r="C17" s="22"/>
      <c r="D17" s="22"/>
      <c r="E17" s="31"/>
      <c r="F17" s="13">
        <v>-159</v>
      </c>
      <c r="G17" s="13">
        <v>-147</v>
      </c>
      <c r="H17" s="5"/>
      <c r="I17" s="13">
        <v>-706</v>
      </c>
      <c r="J17" s="13">
        <v>-431</v>
      </c>
      <c r="K17" s="37"/>
      <c r="L17" s="37"/>
      <c r="M17" s="37"/>
      <c r="N17" s="34"/>
      <c r="O17" s="9"/>
      <c r="Q17" s="1"/>
    </row>
    <row r="18" spans="1:14" ht="15">
      <c r="A18" s="22"/>
      <c r="B18" s="22"/>
      <c r="C18" s="22"/>
      <c r="D18" s="22"/>
      <c r="E18" s="22"/>
      <c r="F18" s="5"/>
      <c r="G18" s="5"/>
      <c r="H18" s="5"/>
      <c r="I18" s="37"/>
      <c r="J18" s="37"/>
      <c r="K18" s="37"/>
      <c r="L18" s="37"/>
      <c r="M18" s="37"/>
      <c r="N18" s="34"/>
    </row>
    <row r="19" spans="1:14" ht="15">
      <c r="A19" s="24" t="s">
        <v>67</v>
      </c>
      <c r="B19" s="22"/>
      <c r="C19" s="22"/>
      <c r="D19" s="22"/>
      <c r="E19" s="22"/>
      <c r="F19" s="5">
        <f>SUM(F11:F17)</f>
        <v>1527</v>
      </c>
      <c r="G19" s="5">
        <f>SUM(G11:G17)</f>
        <v>2016</v>
      </c>
      <c r="H19" s="5"/>
      <c r="I19" s="5">
        <f>SUM(I11:I17)</f>
        <v>5092</v>
      </c>
      <c r="J19" s="5">
        <f>SUM(J11:J17)</f>
        <v>2694</v>
      </c>
      <c r="K19" s="37"/>
      <c r="L19" s="37"/>
      <c r="M19" s="37"/>
      <c r="N19" s="34"/>
    </row>
    <row r="20" spans="1:14" ht="15">
      <c r="A20" s="22"/>
      <c r="B20" s="22"/>
      <c r="C20" s="22"/>
      <c r="D20" s="22"/>
      <c r="E20" s="22"/>
      <c r="F20" s="5"/>
      <c r="G20" s="5"/>
      <c r="H20" s="5"/>
      <c r="I20" s="5"/>
      <c r="J20" s="5"/>
      <c r="K20" s="37"/>
      <c r="L20" s="37"/>
      <c r="M20" s="37"/>
      <c r="N20" s="34"/>
    </row>
    <row r="21" spans="1:15" ht="15">
      <c r="A21" s="22" t="s">
        <v>33</v>
      </c>
      <c r="B21" s="22"/>
      <c r="C21" s="22"/>
      <c r="D21" s="22"/>
      <c r="E21" s="22"/>
      <c r="F21" s="13">
        <v>0</v>
      </c>
      <c r="G21" s="13">
        <f>+J21-M21</f>
        <v>-360</v>
      </c>
      <c r="H21" s="5"/>
      <c r="I21" s="13">
        <v>-6</v>
      </c>
      <c r="J21" s="13">
        <v>-360</v>
      </c>
      <c r="K21" s="37"/>
      <c r="L21" s="37"/>
      <c r="M21" s="37"/>
      <c r="N21" s="34"/>
      <c r="O21" s="9"/>
    </row>
    <row r="22" spans="1:14" ht="15">
      <c r="A22" s="22"/>
      <c r="B22" s="22"/>
      <c r="C22" s="22"/>
      <c r="D22" s="22"/>
      <c r="E22" s="22"/>
      <c r="F22" s="37"/>
      <c r="G22" s="37"/>
      <c r="H22" s="5"/>
      <c r="I22" s="37"/>
      <c r="J22" s="37"/>
      <c r="K22" s="37"/>
      <c r="L22" s="37"/>
      <c r="M22" s="37"/>
      <c r="N22" s="34"/>
    </row>
    <row r="23" spans="1:14" ht="15">
      <c r="A23" s="24" t="s">
        <v>68</v>
      </c>
      <c r="B23" s="22"/>
      <c r="C23" s="22"/>
      <c r="D23" s="22"/>
      <c r="E23" s="22"/>
      <c r="F23" s="5">
        <f>SUM(F19:F21)</f>
        <v>1527</v>
      </c>
      <c r="G23" s="5">
        <f>SUM(G19:G21)</f>
        <v>1656</v>
      </c>
      <c r="H23" s="5"/>
      <c r="I23" s="5">
        <f>SUM(I19:I21)</f>
        <v>5086</v>
      </c>
      <c r="J23" s="5">
        <f>SUM(J19:J21)</f>
        <v>2334</v>
      </c>
      <c r="K23" s="37"/>
      <c r="L23" s="37"/>
      <c r="M23" s="37"/>
      <c r="N23" s="34"/>
    </row>
    <row r="24" spans="1:14" ht="15">
      <c r="A24" s="22"/>
      <c r="B24" s="22"/>
      <c r="C24" s="22"/>
      <c r="D24" s="22"/>
      <c r="E24" s="22"/>
      <c r="F24" s="5"/>
      <c r="G24" s="5"/>
      <c r="H24" s="5"/>
      <c r="I24" s="5"/>
      <c r="J24" s="5"/>
      <c r="K24" s="37"/>
      <c r="L24" s="37"/>
      <c r="M24" s="37"/>
      <c r="N24" s="34"/>
    </row>
    <row r="25" spans="1:15" ht="15">
      <c r="A25" s="22" t="s">
        <v>69</v>
      </c>
      <c r="B25" s="22"/>
      <c r="C25" s="22"/>
      <c r="D25" s="22"/>
      <c r="E25" s="22"/>
      <c r="F25" s="13">
        <v>0</v>
      </c>
      <c r="G25" s="13">
        <f>+J25-M25</f>
        <v>31</v>
      </c>
      <c r="H25" s="5"/>
      <c r="I25" s="13">
        <v>-40</v>
      </c>
      <c r="J25" s="13">
        <v>31</v>
      </c>
      <c r="K25" s="37"/>
      <c r="L25" s="37"/>
      <c r="M25" s="37"/>
      <c r="N25" s="34"/>
      <c r="O25" s="9"/>
    </row>
    <row r="26" spans="1:14" ht="15">
      <c r="A26" s="22"/>
      <c r="B26" s="22"/>
      <c r="C26" s="22"/>
      <c r="D26" s="22"/>
      <c r="E26" s="22"/>
      <c r="F26" s="5"/>
      <c r="G26" s="5"/>
      <c r="H26" s="5"/>
      <c r="I26" s="5"/>
      <c r="J26" s="5"/>
      <c r="K26" s="37"/>
      <c r="L26" s="37"/>
      <c r="M26" s="37"/>
      <c r="N26" s="34"/>
    </row>
    <row r="27" spans="1:14" ht="15">
      <c r="A27" s="24" t="s">
        <v>70</v>
      </c>
      <c r="B27" s="22"/>
      <c r="C27" s="22"/>
      <c r="D27" s="22"/>
      <c r="E27" s="22"/>
      <c r="F27" s="5">
        <f>SUM(F23:F25)</f>
        <v>1527</v>
      </c>
      <c r="G27" s="5">
        <f>SUM(G23:G25)</f>
        <v>1687</v>
      </c>
      <c r="H27" s="5"/>
      <c r="I27" s="5">
        <f>SUM(I23:I25)</f>
        <v>5046</v>
      </c>
      <c r="J27" s="5">
        <f>SUM(J23:J25)</f>
        <v>2365</v>
      </c>
      <c r="K27" s="37"/>
      <c r="L27" s="37"/>
      <c r="M27" s="37"/>
      <c r="N27" s="34"/>
    </row>
    <row r="28" spans="1:14" ht="15">
      <c r="A28" s="22"/>
      <c r="B28" s="22"/>
      <c r="C28" s="22"/>
      <c r="D28" s="22"/>
      <c r="E28" s="22"/>
      <c r="F28" s="5"/>
      <c r="G28" s="5"/>
      <c r="H28" s="5"/>
      <c r="I28" s="5"/>
      <c r="J28" s="5"/>
      <c r="K28" s="37"/>
      <c r="L28" s="37"/>
      <c r="M28" s="37"/>
      <c r="N28" s="34"/>
    </row>
    <row r="29" spans="1:15" ht="15">
      <c r="A29" s="22" t="s">
        <v>34</v>
      </c>
      <c r="B29" s="22"/>
      <c r="C29" s="22"/>
      <c r="D29" s="22"/>
      <c r="E29" s="22"/>
      <c r="F29" s="13">
        <v>-26</v>
      </c>
      <c r="G29" s="13">
        <v>13</v>
      </c>
      <c r="H29" s="5"/>
      <c r="I29" s="13">
        <v>-12</v>
      </c>
      <c r="J29" s="13">
        <v>-27</v>
      </c>
      <c r="K29" s="37"/>
      <c r="L29" s="37"/>
      <c r="M29" s="37"/>
      <c r="N29" s="34"/>
      <c r="O29" s="9"/>
    </row>
    <row r="30" spans="1:14" ht="15">
      <c r="A30" s="22"/>
      <c r="B30" s="22"/>
      <c r="C30" s="22"/>
      <c r="D30" s="22"/>
      <c r="E30" s="22"/>
      <c r="F30" s="5"/>
      <c r="G30" s="5"/>
      <c r="H30" s="5"/>
      <c r="I30" s="5"/>
      <c r="J30" s="5"/>
      <c r="K30" s="37"/>
      <c r="L30" s="37"/>
      <c r="M30" s="37"/>
      <c r="N30" s="34"/>
    </row>
    <row r="31" spans="1:14" ht="15.75" thickBot="1">
      <c r="A31" s="24" t="s">
        <v>94</v>
      </c>
      <c r="B31" s="22"/>
      <c r="C31" s="22"/>
      <c r="D31" s="22"/>
      <c r="E31" s="22"/>
      <c r="F31" s="26">
        <f>SUM(F27:F29)</f>
        <v>1501</v>
      </c>
      <c r="G31" s="26">
        <f>SUM(G27:G29)</f>
        <v>1700</v>
      </c>
      <c r="H31" s="5"/>
      <c r="I31" s="26">
        <f>SUM(I27:I29)</f>
        <v>5034</v>
      </c>
      <c r="J31" s="26">
        <f>SUM(J27:J29)</f>
        <v>2338</v>
      </c>
      <c r="K31" s="37"/>
      <c r="L31" s="37"/>
      <c r="M31" s="37"/>
      <c r="N31" s="34"/>
    </row>
    <row r="32" spans="1:14" ht="15.75" thickTop="1">
      <c r="A32" s="22"/>
      <c r="B32" s="22"/>
      <c r="C32" s="22"/>
      <c r="D32" s="22"/>
      <c r="E32" s="22"/>
      <c r="F32" s="5"/>
      <c r="G32" s="5"/>
      <c r="H32" s="5"/>
      <c r="I32" s="5"/>
      <c r="J32" s="5"/>
      <c r="K32" s="37"/>
      <c r="L32" s="37"/>
      <c r="M32" s="37"/>
      <c r="N32" s="34"/>
    </row>
    <row r="33" spans="1:14" ht="15.75" thickBot="1">
      <c r="A33" s="22" t="s">
        <v>84</v>
      </c>
      <c r="B33" s="17"/>
      <c r="C33" s="22"/>
      <c r="D33" s="39" t="s">
        <v>52</v>
      </c>
      <c r="E33" s="22"/>
      <c r="F33" s="38">
        <f>F31/75000*100</f>
        <v>2.0013333333333336</v>
      </c>
      <c r="G33" s="38">
        <f>G31/75000*100</f>
        <v>2.2666666666666666</v>
      </c>
      <c r="H33" s="5"/>
      <c r="I33" s="38">
        <f>I31/75000*100</f>
        <v>6.712</v>
      </c>
      <c r="J33" s="38">
        <f>J31/75000*100</f>
        <v>3.1173333333333333</v>
      </c>
      <c r="K33" s="41"/>
      <c r="L33" s="41"/>
      <c r="M33" s="41"/>
      <c r="N33" s="34"/>
    </row>
    <row r="34" spans="1:14" ht="16.5" thickBot="1" thickTop="1">
      <c r="A34" s="22"/>
      <c r="B34" s="17"/>
      <c r="C34" s="39"/>
      <c r="D34" s="39" t="s">
        <v>53</v>
      </c>
      <c r="E34" s="22"/>
      <c r="F34" s="46" t="s">
        <v>43</v>
      </c>
      <c r="G34" s="46" t="s">
        <v>43</v>
      </c>
      <c r="H34" s="47"/>
      <c r="I34" s="46" t="s">
        <v>43</v>
      </c>
      <c r="J34" s="46" t="s">
        <v>43</v>
      </c>
      <c r="K34" s="42"/>
      <c r="L34" s="66"/>
      <c r="M34" s="66"/>
      <c r="N34" s="34"/>
    </row>
    <row r="35" spans="1:14" ht="15.75" thickTop="1">
      <c r="A35" s="22"/>
      <c r="B35" s="22"/>
      <c r="C35" s="22"/>
      <c r="D35" s="22"/>
      <c r="E35" s="5"/>
      <c r="F35" s="5"/>
      <c r="G35" s="5"/>
      <c r="H35" s="5"/>
      <c r="I35" s="5"/>
      <c r="J35" s="5"/>
      <c r="K35" s="37"/>
      <c r="L35" s="37"/>
      <c r="M35" s="37"/>
      <c r="N35" s="34"/>
    </row>
    <row r="36" spans="1:14" ht="15">
      <c r="A36" s="22"/>
      <c r="B36" s="22"/>
      <c r="C36" s="22"/>
      <c r="D36" s="22"/>
      <c r="E36" s="5"/>
      <c r="F36" s="5"/>
      <c r="G36" s="5"/>
      <c r="H36" s="5"/>
      <c r="I36" s="5"/>
      <c r="J36" s="5"/>
      <c r="K36" s="37"/>
      <c r="L36" s="37"/>
      <c r="M36" s="5"/>
      <c r="N36" s="2"/>
    </row>
    <row r="37" spans="1:14" ht="15">
      <c r="A37" s="4"/>
      <c r="B37" s="22"/>
      <c r="C37" s="22"/>
      <c r="D37" s="22"/>
      <c r="E37" s="22"/>
      <c r="F37" s="22"/>
      <c r="G37" s="27"/>
      <c r="H37" s="22"/>
      <c r="I37" s="22"/>
      <c r="J37" s="22"/>
      <c r="K37" s="43"/>
      <c r="L37" s="22"/>
      <c r="M37" s="22"/>
      <c r="N37" s="2"/>
    </row>
    <row r="38" spans="1:14" ht="15">
      <c r="A38" s="4"/>
      <c r="B38" s="22"/>
      <c r="C38" s="22"/>
      <c r="D38" s="22"/>
      <c r="E38" s="22"/>
      <c r="F38" s="22"/>
      <c r="G38" s="22"/>
      <c r="H38" s="22"/>
      <c r="I38" s="22"/>
      <c r="J38" s="22"/>
      <c r="K38" s="43"/>
      <c r="L38" s="43"/>
      <c r="M38" s="22"/>
      <c r="N38" s="2"/>
    </row>
    <row r="39" spans="1:13" ht="15">
      <c r="A39" s="60" t="s">
        <v>82</v>
      </c>
      <c r="B39" s="22"/>
      <c r="C39" s="22"/>
      <c r="D39" s="22"/>
      <c r="E39" s="22"/>
      <c r="F39" s="22"/>
      <c r="G39" s="40"/>
      <c r="H39" s="22"/>
      <c r="I39" s="22"/>
      <c r="J39" s="22"/>
      <c r="K39" s="43"/>
      <c r="L39" s="43"/>
      <c r="M39" s="40"/>
    </row>
    <row r="40" spans="1:13" ht="15">
      <c r="A40" s="60" t="s">
        <v>80</v>
      </c>
      <c r="B40" s="22"/>
      <c r="C40" s="22"/>
      <c r="D40" s="17"/>
      <c r="E40" s="17"/>
      <c r="F40" s="17"/>
      <c r="G40" s="17"/>
      <c r="H40" s="17"/>
      <c r="I40" s="17"/>
      <c r="J40" s="17"/>
      <c r="K40" s="44"/>
      <c r="L40" s="44"/>
      <c r="M40" s="17"/>
    </row>
    <row r="41" spans="1:14" ht="15">
      <c r="A41" s="4"/>
      <c r="B41" s="22"/>
      <c r="C41" s="22"/>
      <c r="D41" s="22"/>
      <c r="E41" s="22"/>
      <c r="F41" s="22"/>
      <c r="G41" s="22"/>
      <c r="H41" s="22"/>
      <c r="I41" s="22"/>
      <c r="J41" s="22"/>
      <c r="K41" s="43"/>
      <c r="L41" s="43"/>
      <c r="M41" s="22"/>
      <c r="N41" s="2"/>
    </row>
    <row r="42" spans="11:12" ht="12.75">
      <c r="K42" s="33"/>
      <c r="L42" s="33"/>
    </row>
  </sheetData>
  <mergeCells count="2">
    <mergeCell ref="F6:G6"/>
    <mergeCell ref="I6:J6"/>
  </mergeCells>
  <printOptions/>
  <pageMargins left="1.3" right="0.75" top="1" bottom="0.75" header="0.5" footer="0.5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8.7109375" style="0" customWidth="1"/>
    <col min="6" max="6" width="10.7109375" style="0" customWidth="1"/>
    <col min="7" max="7" width="8.7109375" style="0" customWidth="1"/>
    <col min="8" max="8" width="11.421875" style="0" customWidth="1"/>
    <col min="9" max="9" width="12.8515625" style="0" customWidth="1"/>
    <col min="10" max="10" width="1.28515625" style="0" customWidth="1"/>
    <col min="11" max="11" width="12.28125" style="0" customWidth="1"/>
  </cols>
  <sheetData>
    <row r="1" spans="2:11" ht="15.75">
      <c r="B1" s="21" t="s">
        <v>1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2.7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5">
      <c r="B3" s="24" t="s">
        <v>18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5">
      <c r="B4" s="24" t="s">
        <v>106</v>
      </c>
      <c r="C4" s="22"/>
      <c r="D4" s="22"/>
      <c r="E4" s="22"/>
      <c r="F4" s="22"/>
      <c r="G4" s="22"/>
      <c r="H4" s="22"/>
      <c r="I4" s="35" t="s">
        <v>99</v>
      </c>
      <c r="J4" s="35"/>
      <c r="K4" s="35" t="s">
        <v>99</v>
      </c>
    </row>
    <row r="5" spans="2:11" ht="15">
      <c r="B5" s="22"/>
      <c r="C5" s="22"/>
      <c r="D5" s="22"/>
      <c r="E5" s="22"/>
      <c r="F5" s="22"/>
      <c r="G5" s="22"/>
      <c r="H5" s="22"/>
      <c r="I5" s="35" t="s">
        <v>19</v>
      </c>
      <c r="J5" s="35"/>
      <c r="K5" s="35" t="s">
        <v>19</v>
      </c>
    </row>
    <row r="6" spans="2:11" ht="15">
      <c r="B6" s="22"/>
      <c r="C6" s="22"/>
      <c r="D6" s="22"/>
      <c r="E6" s="22"/>
      <c r="F6" s="22"/>
      <c r="G6" s="22"/>
      <c r="H6" s="22"/>
      <c r="I6" s="36" t="s">
        <v>92</v>
      </c>
      <c r="J6" s="36"/>
      <c r="K6" s="36" t="s">
        <v>66</v>
      </c>
    </row>
    <row r="7" spans="2:11" ht="15">
      <c r="B7" s="24" t="s">
        <v>49</v>
      </c>
      <c r="C7" s="22"/>
      <c r="D7" s="22"/>
      <c r="E7" s="22"/>
      <c r="F7" s="22"/>
      <c r="G7" s="22"/>
      <c r="H7" s="22"/>
      <c r="I7" s="29" t="s">
        <v>5</v>
      </c>
      <c r="J7" s="29"/>
      <c r="K7" s="29" t="s">
        <v>5</v>
      </c>
    </row>
    <row r="8" spans="2:11" ht="15">
      <c r="B8" s="22" t="s">
        <v>68</v>
      </c>
      <c r="C8" s="22"/>
      <c r="D8" s="22"/>
      <c r="E8" s="22"/>
      <c r="F8" s="22"/>
      <c r="G8" s="22"/>
      <c r="H8" s="22"/>
      <c r="I8" s="7">
        <f>+income!I23</f>
        <v>5086</v>
      </c>
      <c r="J8" s="37"/>
      <c r="K8" s="7">
        <f>+income!J23</f>
        <v>2334</v>
      </c>
    </row>
    <row r="9" spans="2:11" ht="15">
      <c r="B9" s="22" t="s">
        <v>85</v>
      </c>
      <c r="C9" s="22"/>
      <c r="D9" s="22"/>
      <c r="E9" s="22"/>
      <c r="F9" s="22"/>
      <c r="G9" s="22"/>
      <c r="H9" s="22"/>
      <c r="I9" s="8"/>
      <c r="J9" s="37"/>
      <c r="K9" s="8"/>
    </row>
    <row r="10" spans="2:11" ht="15">
      <c r="B10" s="22"/>
      <c r="C10" s="22" t="s">
        <v>86</v>
      </c>
      <c r="D10" s="22"/>
      <c r="E10" s="22"/>
      <c r="F10" s="22"/>
      <c r="G10" s="22"/>
      <c r="H10" s="22"/>
      <c r="I10" s="8">
        <f>1-303+3+30-934+3+685</f>
        <v>-515</v>
      </c>
      <c r="J10" s="37"/>
      <c r="K10" s="8">
        <f>1-796+132+36-55+280-558</f>
        <v>-960</v>
      </c>
    </row>
    <row r="11" spans="2:11" ht="15">
      <c r="B11" s="22"/>
      <c r="C11" s="22" t="s">
        <v>40</v>
      </c>
      <c r="D11" s="22"/>
      <c r="E11" s="22"/>
      <c r="F11" s="22"/>
      <c r="G11" s="22"/>
      <c r="H11" s="22"/>
      <c r="I11" s="8">
        <v>-41</v>
      </c>
      <c r="J11" s="37"/>
      <c r="K11" s="8">
        <v>-20</v>
      </c>
    </row>
    <row r="12" spans="2:11" ht="15">
      <c r="B12" s="22"/>
      <c r="C12" s="22" t="s">
        <v>20</v>
      </c>
      <c r="D12" s="22"/>
      <c r="E12" s="22"/>
      <c r="F12" s="22"/>
      <c r="G12" s="22"/>
      <c r="H12" s="22"/>
      <c r="I12" s="8">
        <v>-53</v>
      </c>
      <c r="J12" s="37"/>
      <c r="K12" s="8">
        <v>-510</v>
      </c>
    </row>
    <row r="13" spans="2:11" ht="15">
      <c r="B13" s="22"/>
      <c r="C13" s="22" t="s">
        <v>21</v>
      </c>
      <c r="D13" s="22"/>
      <c r="E13" s="22"/>
      <c r="F13" s="22"/>
      <c r="G13" s="22"/>
      <c r="H13" s="22"/>
      <c r="I13" s="8">
        <v>6</v>
      </c>
      <c r="J13" s="37"/>
      <c r="K13" s="8">
        <v>360</v>
      </c>
    </row>
    <row r="14" spans="2:11" ht="15">
      <c r="B14" s="22" t="s">
        <v>107</v>
      </c>
      <c r="C14" s="22"/>
      <c r="D14" s="22"/>
      <c r="E14" s="22"/>
      <c r="F14" s="22"/>
      <c r="G14" s="22"/>
      <c r="H14" s="22"/>
      <c r="I14" s="7">
        <f>SUM(I8:I13)</f>
        <v>4483</v>
      </c>
      <c r="J14" s="37"/>
      <c r="K14" s="7">
        <f>SUM(K8:K13)</f>
        <v>1204</v>
      </c>
    </row>
    <row r="15" spans="2:11" ht="15">
      <c r="B15" s="22"/>
      <c r="C15" s="22"/>
      <c r="D15" s="22"/>
      <c r="E15" s="22"/>
      <c r="F15" s="22"/>
      <c r="G15" s="22"/>
      <c r="H15" s="22"/>
      <c r="I15" s="8"/>
      <c r="J15" s="37"/>
      <c r="K15" s="8"/>
    </row>
    <row r="16" spans="2:11" ht="15">
      <c r="B16" s="22" t="s">
        <v>22</v>
      </c>
      <c r="C16" s="22"/>
      <c r="D16" s="22"/>
      <c r="E16" s="22"/>
      <c r="F16" s="22"/>
      <c r="G16" s="22"/>
      <c r="H16" s="22"/>
      <c r="I16" s="8"/>
      <c r="J16" s="37"/>
      <c r="K16" s="8"/>
    </row>
    <row r="17" spans="2:11" ht="15">
      <c r="B17" s="22"/>
      <c r="C17" s="22" t="s">
        <v>87</v>
      </c>
      <c r="D17" s="22"/>
      <c r="E17" s="22"/>
      <c r="F17" s="22"/>
      <c r="G17" s="22"/>
      <c r="H17" s="22"/>
      <c r="I17" s="8">
        <f>-752+81+600+2300+282</f>
        <v>2511</v>
      </c>
      <c r="J17" s="37"/>
      <c r="K17" s="8">
        <f>-500+3169+1682-304</f>
        <v>4047</v>
      </c>
    </row>
    <row r="18" spans="2:11" ht="15">
      <c r="B18" s="22"/>
      <c r="C18" s="22" t="s">
        <v>88</v>
      </c>
      <c r="D18" s="22"/>
      <c r="E18" s="22"/>
      <c r="F18" s="22"/>
      <c r="G18" s="22"/>
      <c r="H18" s="22"/>
      <c r="I18" s="8">
        <f>-132+92</f>
        <v>-40</v>
      </c>
      <c r="J18" s="37"/>
      <c r="K18" s="8">
        <f>-1+861-3</f>
        <v>857</v>
      </c>
    </row>
    <row r="19" spans="2:11" ht="15">
      <c r="B19" s="22" t="s">
        <v>61</v>
      </c>
      <c r="C19" s="22"/>
      <c r="D19" s="22"/>
      <c r="E19" s="22"/>
      <c r="F19" s="22"/>
      <c r="G19" s="22"/>
      <c r="H19" s="22"/>
      <c r="I19" s="7">
        <f>SUM(I14:I18)</f>
        <v>6954</v>
      </c>
      <c r="J19" s="37"/>
      <c r="K19" s="7">
        <f>SUM(K14:K18)</f>
        <v>6108</v>
      </c>
    </row>
    <row r="20" spans="2:11" ht="15">
      <c r="B20" s="22"/>
      <c r="C20" s="22"/>
      <c r="D20" s="22"/>
      <c r="E20" s="22"/>
      <c r="F20" s="22"/>
      <c r="G20" s="22"/>
      <c r="H20" s="22"/>
      <c r="I20" s="8"/>
      <c r="J20" s="37"/>
      <c r="K20" s="8"/>
    </row>
    <row r="21" spans="2:11" ht="15">
      <c r="B21" s="22"/>
      <c r="C21" s="22" t="s">
        <v>23</v>
      </c>
      <c r="D21" s="22"/>
      <c r="E21" s="22"/>
      <c r="F21" s="22"/>
      <c r="G21" s="22"/>
      <c r="H21" s="27"/>
      <c r="I21" s="8">
        <v>0</v>
      </c>
      <c r="J21" s="37"/>
      <c r="K21" s="8">
        <v>452</v>
      </c>
    </row>
    <row r="22" spans="2:11" ht="15">
      <c r="B22" s="22"/>
      <c r="C22" s="22" t="s">
        <v>62</v>
      </c>
      <c r="D22" s="22"/>
      <c r="E22" s="22"/>
      <c r="F22" s="22"/>
      <c r="G22" s="27"/>
      <c r="H22" s="22"/>
      <c r="I22" s="8">
        <v>38</v>
      </c>
      <c r="J22" s="37"/>
      <c r="K22" s="8">
        <v>926</v>
      </c>
    </row>
    <row r="23" spans="2:11" ht="15">
      <c r="B23" s="22"/>
      <c r="C23" s="22" t="s">
        <v>24</v>
      </c>
      <c r="D23" s="22"/>
      <c r="E23" s="22"/>
      <c r="F23" s="27"/>
      <c r="G23" s="22"/>
      <c r="H23" s="22"/>
      <c r="I23" s="30">
        <v>-42</v>
      </c>
      <c r="J23" s="37"/>
      <c r="K23" s="30">
        <v>-3</v>
      </c>
    </row>
    <row r="24" spans="2:11" ht="15">
      <c r="B24" s="59" t="s">
        <v>63</v>
      </c>
      <c r="C24" s="22"/>
      <c r="D24" s="22"/>
      <c r="E24" s="22"/>
      <c r="F24" s="22"/>
      <c r="G24" s="22"/>
      <c r="H24" s="22"/>
      <c r="I24" s="37">
        <f>SUM(I19:I23)</f>
        <v>6950</v>
      </c>
      <c r="J24" s="37"/>
      <c r="K24" s="37">
        <f>SUM(K19:K23)</f>
        <v>7483</v>
      </c>
    </row>
    <row r="25" spans="2:11" ht="15">
      <c r="B25" s="22"/>
      <c r="C25" s="22"/>
      <c r="D25" s="22"/>
      <c r="E25" s="22"/>
      <c r="F25" s="22"/>
      <c r="G25" s="22"/>
      <c r="H25" s="22"/>
      <c r="I25" s="37"/>
      <c r="J25" s="37"/>
      <c r="K25" s="37"/>
    </row>
    <row r="26" spans="2:11" ht="15">
      <c r="B26" s="24" t="s">
        <v>59</v>
      </c>
      <c r="C26" s="22"/>
      <c r="D26" s="22"/>
      <c r="E26" s="22"/>
      <c r="F26" s="22"/>
      <c r="G26" s="22"/>
      <c r="H26" s="22"/>
      <c r="I26" s="13"/>
      <c r="J26" s="37"/>
      <c r="K26" s="13"/>
    </row>
    <row r="27" spans="2:11" ht="15">
      <c r="B27" s="22"/>
      <c r="C27" s="22" t="s">
        <v>25</v>
      </c>
      <c r="D27" s="22"/>
      <c r="E27" s="22"/>
      <c r="F27" s="22"/>
      <c r="G27" s="22"/>
      <c r="H27" s="22"/>
      <c r="I27" s="8">
        <v>53</v>
      </c>
      <c r="J27" s="37"/>
      <c r="K27" s="8">
        <f>58</f>
        <v>58</v>
      </c>
    </row>
    <row r="28" spans="2:11" ht="15">
      <c r="B28" s="22"/>
      <c r="C28" s="22" t="s">
        <v>35</v>
      </c>
      <c r="D28" s="22"/>
      <c r="E28" s="22"/>
      <c r="F28" s="22"/>
      <c r="G28" s="22"/>
      <c r="H28" s="22"/>
      <c r="I28" s="8">
        <v>30</v>
      </c>
      <c r="J28" s="37"/>
      <c r="K28" s="8">
        <v>14</v>
      </c>
    </row>
    <row r="29" spans="2:11" ht="15">
      <c r="B29" s="22"/>
      <c r="C29" s="22" t="s">
        <v>0</v>
      </c>
      <c r="D29" s="22"/>
      <c r="E29" s="22"/>
      <c r="F29" s="22"/>
      <c r="G29" s="22"/>
      <c r="H29" s="22"/>
      <c r="I29" s="8">
        <v>0</v>
      </c>
      <c r="J29" s="37"/>
      <c r="K29" s="8">
        <v>-549</v>
      </c>
    </row>
    <row r="30" spans="2:11" ht="15">
      <c r="B30" s="22"/>
      <c r="C30" s="22" t="s">
        <v>97</v>
      </c>
      <c r="D30" s="22"/>
      <c r="E30" s="22"/>
      <c r="F30" s="22"/>
      <c r="G30" s="22"/>
      <c r="H30" s="22"/>
      <c r="I30" s="8">
        <f>397+51+470+1312+4+1</f>
        <v>2235</v>
      </c>
      <c r="J30" s="37"/>
      <c r="K30" s="8">
        <v>309</v>
      </c>
    </row>
    <row r="31" spans="2:11" ht="15">
      <c r="B31" s="22"/>
      <c r="C31" s="22" t="s">
        <v>105</v>
      </c>
      <c r="D31" s="22"/>
      <c r="E31" s="22"/>
      <c r="F31" s="22"/>
      <c r="G31" s="22"/>
      <c r="H31" s="22"/>
      <c r="I31" s="8">
        <v>0</v>
      </c>
      <c r="J31" s="37"/>
      <c r="K31" s="8">
        <v>44</v>
      </c>
    </row>
    <row r="32" spans="2:11" ht="15">
      <c r="B32" s="22"/>
      <c r="C32" s="22" t="s">
        <v>114</v>
      </c>
      <c r="D32" s="22"/>
      <c r="E32" s="22"/>
      <c r="F32" s="22"/>
      <c r="G32" s="22"/>
      <c r="H32" s="22"/>
      <c r="I32" s="8"/>
      <c r="J32" s="37"/>
      <c r="K32" s="8"/>
    </row>
    <row r="33" spans="2:11" ht="15">
      <c r="B33" s="22"/>
      <c r="C33" s="22" t="s">
        <v>115</v>
      </c>
      <c r="D33" s="22"/>
      <c r="E33" s="22"/>
      <c r="F33" s="22"/>
      <c r="G33" s="22"/>
      <c r="H33" s="22"/>
      <c r="I33" s="30">
        <f>-2311-885-9-1705</f>
        <v>-4910</v>
      </c>
      <c r="J33" s="37"/>
      <c r="K33" s="30">
        <f>-295-8</f>
        <v>-303</v>
      </c>
    </row>
    <row r="34" spans="2:11" ht="15">
      <c r="B34" s="59" t="s">
        <v>108</v>
      </c>
      <c r="C34" s="22"/>
      <c r="D34" s="22"/>
      <c r="E34" s="22"/>
      <c r="F34" s="22"/>
      <c r="G34" s="22"/>
      <c r="H34" s="22"/>
      <c r="I34" s="37">
        <f>SUM(I27:I33)</f>
        <v>-2592</v>
      </c>
      <c r="J34" s="37"/>
      <c r="K34" s="37">
        <f>SUM(K27:K33)</f>
        <v>-427</v>
      </c>
    </row>
    <row r="35" spans="2:11" ht="15">
      <c r="B35" s="22"/>
      <c r="C35" s="22"/>
      <c r="D35" s="22"/>
      <c r="E35" s="22"/>
      <c r="F35" s="22"/>
      <c r="G35" s="22"/>
      <c r="H35" s="22"/>
      <c r="I35" s="5"/>
      <c r="J35" s="37"/>
      <c r="K35" s="5"/>
    </row>
    <row r="36" spans="2:11" ht="15">
      <c r="B36" s="24" t="s">
        <v>55</v>
      </c>
      <c r="C36" s="22"/>
      <c r="D36" s="22"/>
      <c r="E36" s="22"/>
      <c r="F36" s="22"/>
      <c r="G36" s="22"/>
      <c r="H36" s="22"/>
      <c r="I36" s="5"/>
      <c r="J36" s="37"/>
      <c r="K36" s="5"/>
    </row>
    <row r="37" spans="2:11" ht="15">
      <c r="B37" s="22"/>
      <c r="C37" s="22" t="s">
        <v>26</v>
      </c>
      <c r="D37" s="22"/>
      <c r="E37" s="22"/>
      <c r="F37" s="22"/>
      <c r="G37" s="22"/>
      <c r="H37" s="22"/>
      <c r="I37" s="7">
        <v>-6</v>
      </c>
      <c r="J37" s="37"/>
      <c r="K37" s="7">
        <v>-360</v>
      </c>
    </row>
    <row r="38" spans="2:11" ht="15">
      <c r="B38" s="22"/>
      <c r="C38" s="22" t="s">
        <v>113</v>
      </c>
      <c r="D38" s="22"/>
      <c r="E38" s="22"/>
      <c r="F38" s="22"/>
      <c r="G38" s="22"/>
      <c r="H38" s="22"/>
      <c r="I38" s="30">
        <v>-1500</v>
      </c>
      <c r="J38" s="37"/>
      <c r="K38" s="30">
        <v>-6500</v>
      </c>
    </row>
    <row r="39" spans="2:11" ht="15">
      <c r="B39" s="59" t="s">
        <v>44</v>
      </c>
      <c r="C39" s="22"/>
      <c r="D39" s="22"/>
      <c r="E39" s="22"/>
      <c r="F39" s="22"/>
      <c r="G39" s="22"/>
      <c r="H39" s="22"/>
      <c r="I39" s="13">
        <f>SUM(I37:I38)</f>
        <v>-1506</v>
      </c>
      <c r="J39" s="37"/>
      <c r="K39" s="13">
        <f>SUM(K37:K38)</f>
        <v>-6860</v>
      </c>
    </row>
    <row r="40" spans="2:11" ht="15">
      <c r="B40" s="22"/>
      <c r="C40" s="22"/>
      <c r="D40" s="22"/>
      <c r="E40" s="22"/>
      <c r="F40" s="22"/>
      <c r="G40" s="22"/>
      <c r="H40" s="22"/>
      <c r="I40" s="5"/>
      <c r="J40" s="37"/>
      <c r="K40" s="5"/>
    </row>
    <row r="41" spans="2:11" ht="15">
      <c r="B41" s="24" t="s">
        <v>96</v>
      </c>
      <c r="C41" s="22"/>
      <c r="D41" s="22"/>
      <c r="E41" s="22"/>
      <c r="F41" s="22"/>
      <c r="G41" s="22"/>
      <c r="H41" s="22"/>
      <c r="I41" s="5">
        <f>+I24+I34+I39</f>
        <v>2852</v>
      </c>
      <c r="J41" s="37"/>
      <c r="K41" s="5">
        <f>+K24+K34+K39</f>
        <v>196</v>
      </c>
    </row>
    <row r="42" spans="2:11" ht="15">
      <c r="B42" s="24" t="s">
        <v>111</v>
      </c>
      <c r="C42" s="22"/>
      <c r="D42" s="22"/>
      <c r="E42" s="22"/>
      <c r="F42" s="22"/>
      <c r="G42" s="22"/>
      <c r="H42" s="22"/>
      <c r="I42" s="5">
        <v>2316</v>
      </c>
      <c r="J42" s="37"/>
      <c r="K42" s="5">
        <v>2120</v>
      </c>
    </row>
    <row r="43" spans="2:11" ht="15.75" thickBot="1">
      <c r="B43" s="24" t="s">
        <v>112</v>
      </c>
      <c r="C43" s="22"/>
      <c r="D43" s="22"/>
      <c r="E43" s="22"/>
      <c r="F43" s="22"/>
      <c r="G43" s="22"/>
      <c r="H43" s="22"/>
      <c r="I43" s="12">
        <f>+I41+I42</f>
        <v>5168</v>
      </c>
      <c r="J43" s="37"/>
      <c r="K43" s="12">
        <f>+K41+K42</f>
        <v>2316</v>
      </c>
    </row>
    <row r="44" spans="2:11" ht="15.75" thickTop="1">
      <c r="B44" s="22"/>
      <c r="C44" s="22"/>
      <c r="D44" s="22"/>
      <c r="E44" s="22"/>
      <c r="F44" s="22"/>
      <c r="G44" s="22"/>
      <c r="H44" s="27"/>
      <c r="I44" s="5"/>
      <c r="J44" s="37"/>
      <c r="K44" s="5"/>
    </row>
    <row r="45" spans="2:11" ht="15.75">
      <c r="B45" s="58" t="s">
        <v>89</v>
      </c>
      <c r="C45" s="22"/>
      <c r="D45" s="22"/>
      <c r="E45" s="22"/>
      <c r="F45" s="22"/>
      <c r="G45" s="22"/>
      <c r="H45" s="27"/>
      <c r="I45" s="5"/>
      <c r="J45" s="37"/>
      <c r="K45" s="5"/>
    </row>
    <row r="46" spans="3:11" ht="15">
      <c r="C46" s="22" t="s">
        <v>95</v>
      </c>
      <c r="D46" s="22"/>
      <c r="E46" s="22"/>
      <c r="F46" s="22"/>
      <c r="G46" s="22"/>
      <c r="H46" s="22"/>
      <c r="I46" s="7">
        <v>252</v>
      </c>
      <c r="J46" s="37"/>
      <c r="K46" s="7">
        <v>1295</v>
      </c>
    </row>
    <row r="47" spans="3:11" ht="15">
      <c r="C47" s="22" t="s">
        <v>90</v>
      </c>
      <c r="D47" s="22"/>
      <c r="E47" s="22"/>
      <c r="F47" s="22"/>
      <c r="G47" s="22"/>
      <c r="H47" s="22"/>
      <c r="I47" s="8">
        <v>4916</v>
      </c>
      <c r="J47" s="37"/>
      <c r="K47" s="8">
        <v>1137</v>
      </c>
    </row>
    <row r="48" spans="3:11" ht="15">
      <c r="C48" s="22" t="s">
        <v>91</v>
      </c>
      <c r="D48" s="22"/>
      <c r="E48" s="22"/>
      <c r="F48" s="22"/>
      <c r="G48" s="27"/>
      <c r="H48" s="22"/>
      <c r="I48" s="30">
        <v>0</v>
      </c>
      <c r="J48" s="37"/>
      <c r="K48" s="30">
        <v>-116</v>
      </c>
    </row>
    <row r="49" spans="2:11" ht="15.75" thickBot="1">
      <c r="B49" s="22"/>
      <c r="C49" s="22"/>
      <c r="D49" s="22"/>
      <c r="E49" s="22"/>
      <c r="F49" s="22"/>
      <c r="G49" s="22"/>
      <c r="H49" s="22"/>
      <c r="I49" s="12">
        <f>SUM(I46:I48)</f>
        <v>5168</v>
      </c>
      <c r="J49" s="37"/>
      <c r="K49" s="12">
        <f>SUM(K46:K48)</f>
        <v>2316</v>
      </c>
    </row>
    <row r="50" spans="2:11" ht="15.75" thickTop="1">
      <c r="B50" s="22"/>
      <c r="C50" s="22"/>
      <c r="D50" s="22"/>
      <c r="E50" s="22"/>
      <c r="F50" s="22"/>
      <c r="G50" s="22"/>
      <c r="H50" s="22"/>
      <c r="I50" s="5"/>
      <c r="J50" s="37"/>
      <c r="K50" s="5"/>
    </row>
    <row r="51" spans="2:11" ht="15">
      <c r="B51" s="60" t="s">
        <v>83</v>
      </c>
      <c r="C51" s="28"/>
      <c r="D51" s="28"/>
      <c r="E51" s="28"/>
      <c r="F51" s="28"/>
      <c r="G51" s="28"/>
      <c r="H51" s="28"/>
      <c r="I51" s="32"/>
      <c r="J51" s="49"/>
      <c r="K51" s="32"/>
    </row>
    <row r="52" spans="2:11" ht="15">
      <c r="B52" s="60" t="s">
        <v>80</v>
      </c>
      <c r="C52" s="28"/>
      <c r="D52" s="28"/>
      <c r="E52" s="28"/>
      <c r="F52" s="28"/>
      <c r="G52" s="28"/>
      <c r="H52" s="28"/>
      <c r="I52" s="32"/>
      <c r="J52" s="49"/>
      <c r="K52" s="32"/>
    </row>
    <row r="53" spans="2:11" ht="15">
      <c r="B53" s="60"/>
      <c r="C53" s="28"/>
      <c r="D53" s="28"/>
      <c r="E53" s="28"/>
      <c r="F53" s="28"/>
      <c r="G53" s="28"/>
      <c r="H53" s="28"/>
      <c r="I53" s="32"/>
      <c r="J53" s="49"/>
      <c r="K53" s="32"/>
    </row>
    <row r="54" spans="2:11" ht="15">
      <c r="B54" s="60"/>
      <c r="C54" s="28"/>
      <c r="D54" s="28"/>
      <c r="E54" s="28"/>
      <c r="F54" s="28"/>
      <c r="G54" s="28"/>
      <c r="H54" s="28"/>
      <c r="I54" s="32"/>
      <c r="J54" s="49"/>
      <c r="K54" s="32"/>
    </row>
    <row r="55" spans="2:11" ht="15">
      <c r="B55" s="60"/>
      <c r="C55" s="28"/>
      <c r="D55" s="28"/>
      <c r="E55" s="28"/>
      <c r="F55" s="28"/>
      <c r="G55" s="28"/>
      <c r="H55" s="28"/>
      <c r="I55" s="32"/>
      <c r="J55" s="49"/>
      <c r="K55" s="32"/>
    </row>
    <row r="56" spans="2:11" ht="12.75">
      <c r="B56" s="28"/>
      <c r="C56" s="28"/>
      <c r="D56" s="28"/>
      <c r="E56" s="28"/>
      <c r="F56" s="28"/>
      <c r="G56" s="28"/>
      <c r="H56" s="28"/>
      <c r="I56" s="32">
        <f>+I43-I49</f>
        <v>0</v>
      </c>
      <c r="J56" s="49"/>
      <c r="K56" s="32">
        <f>+K43-K49</f>
        <v>0</v>
      </c>
    </row>
    <row r="57" spans="2:8" ht="12.75">
      <c r="B57" s="28"/>
      <c r="C57" s="28"/>
      <c r="D57" s="28"/>
      <c r="E57" s="28"/>
      <c r="F57" s="28"/>
      <c r="G57" s="28"/>
      <c r="H57" s="28"/>
    </row>
    <row r="58" spans="2:11" ht="15">
      <c r="B58" s="43"/>
      <c r="C58" s="43"/>
      <c r="D58" s="43"/>
      <c r="E58" s="43"/>
      <c r="F58" s="43"/>
      <c r="G58" s="22"/>
      <c r="H58" s="22"/>
      <c r="I58" s="32"/>
      <c r="J58" s="32"/>
      <c r="K58" s="2"/>
    </row>
    <row r="59" spans="2:11" ht="15">
      <c r="B59" s="43"/>
      <c r="C59" s="43"/>
      <c r="D59" s="43"/>
      <c r="E59" s="43"/>
      <c r="F59" s="43"/>
      <c r="G59" s="22"/>
      <c r="H59" s="22"/>
      <c r="I59" s="32"/>
      <c r="J59" s="32"/>
      <c r="K59" s="2"/>
    </row>
    <row r="60" spans="2:11" ht="15">
      <c r="B60" s="43"/>
      <c r="C60" s="43"/>
      <c r="D60" s="43"/>
      <c r="E60" s="43"/>
      <c r="F60" s="37"/>
      <c r="G60" s="22"/>
      <c r="H60" s="22"/>
      <c r="I60" s="32"/>
      <c r="J60" s="32"/>
      <c r="K60" s="2"/>
    </row>
  </sheetData>
  <printOptions/>
  <pageMargins left="1" right="0.75" top="0.75" bottom="0.25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 topLeftCell="A1">
      <selection activeCell="A8" sqref="A8"/>
    </sheetView>
  </sheetViews>
  <sheetFormatPr defaultColWidth="9.140625" defaultRowHeight="12.75"/>
  <cols>
    <col min="4" max="4" width="5.8515625" style="0" customWidth="1"/>
    <col min="5" max="5" width="10.8515625" style="0" customWidth="1"/>
    <col min="6" max="6" width="10.421875" style="0" customWidth="1"/>
    <col min="7" max="7" width="11.7109375" style="0" customWidth="1"/>
    <col min="8" max="8" width="11.421875" style="0" customWidth="1"/>
    <col min="9" max="9" width="11.00390625" style="0" customWidth="1"/>
  </cols>
  <sheetData>
    <row r="1" ht="15.75">
      <c r="A1" s="21" t="s">
        <v>1</v>
      </c>
    </row>
    <row r="2" ht="12.75">
      <c r="A2" s="28"/>
    </row>
    <row r="3" ht="14.25">
      <c r="A3" s="24" t="s">
        <v>54</v>
      </c>
    </row>
    <row r="4" ht="14.25">
      <c r="A4" s="24" t="s">
        <v>98</v>
      </c>
    </row>
    <row r="6" spans="1:10" ht="12.75">
      <c r="A6" s="28"/>
      <c r="B6" s="28"/>
      <c r="C6" s="28"/>
      <c r="D6" s="28"/>
      <c r="E6" s="53" t="s">
        <v>13</v>
      </c>
      <c r="F6" s="53" t="s">
        <v>46</v>
      </c>
      <c r="G6" s="53" t="s">
        <v>57</v>
      </c>
      <c r="H6" s="53" t="s">
        <v>14</v>
      </c>
      <c r="I6" s="53"/>
      <c r="J6" s="28"/>
    </row>
    <row r="7" spans="1:10" ht="12.75">
      <c r="A7" s="28"/>
      <c r="B7" s="28"/>
      <c r="C7" s="28"/>
      <c r="D7" s="28"/>
      <c r="E7" s="53" t="s">
        <v>15</v>
      </c>
      <c r="F7" s="53" t="s">
        <v>47</v>
      </c>
      <c r="G7" s="53" t="s">
        <v>58</v>
      </c>
      <c r="H7" s="53" t="s">
        <v>16</v>
      </c>
      <c r="I7" s="53" t="s">
        <v>17</v>
      </c>
      <c r="J7" s="28"/>
    </row>
    <row r="8" spans="1:10" ht="12.75">
      <c r="A8" s="28"/>
      <c r="B8" s="28"/>
      <c r="C8" s="28"/>
      <c r="D8" s="28"/>
      <c r="E8" s="53" t="s">
        <v>5</v>
      </c>
      <c r="F8" s="53" t="s">
        <v>5</v>
      </c>
      <c r="G8" s="53" t="s">
        <v>5</v>
      </c>
      <c r="H8" s="53" t="s">
        <v>5</v>
      </c>
      <c r="I8" s="53" t="s">
        <v>5</v>
      </c>
      <c r="J8" s="28"/>
    </row>
    <row r="9" spans="1:10" ht="12.75">
      <c r="A9" s="23" t="s">
        <v>99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2.75">
      <c r="A10" s="55" t="s">
        <v>100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2.75">
      <c r="A11" s="28"/>
      <c r="B11" s="28"/>
      <c r="C11" s="28"/>
      <c r="D11" s="28"/>
      <c r="E11" s="48"/>
      <c r="F11" s="48"/>
      <c r="G11" s="48"/>
      <c r="H11" s="48"/>
      <c r="I11" s="48"/>
      <c r="J11" s="28"/>
    </row>
    <row r="12" spans="1:10" ht="12.75">
      <c r="A12" s="28" t="s">
        <v>77</v>
      </c>
      <c r="B12" s="28"/>
      <c r="C12" s="28"/>
      <c r="D12" s="28"/>
      <c r="E12" s="32">
        <v>75000</v>
      </c>
      <c r="F12" s="32">
        <f>+F27</f>
        <v>24367</v>
      </c>
      <c r="G12" s="32">
        <v>23000</v>
      </c>
      <c r="H12" s="32">
        <v>22091</v>
      </c>
      <c r="I12" s="32">
        <f>SUM(E12:H12)</f>
        <v>144458</v>
      </c>
      <c r="J12" s="28"/>
    </row>
    <row r="13" spans="1:10" ht="12.75">
      <c r="A13" s="28"/>
      <c r="B13" s="28"/>
      <c r="C13" s="28"/>
      <c r="D13" s="28"/>
      <c r="E13" s="32"/>
      <c r="F13" s="32"/>
      <c r="G13" s="32"/>
      <c r="H13" s="32"/>
      <c r="I13" s="32"/>
      <c r="J13" s="28"/>
    </row>
    <row r="14" spans="1:10" ht="12.75">
      <c r="A14" s="28" t="s">
        <v>110</v>
      </c>
      <c r="B14" s="28"/>
      <c r="C14" s="28"/>
      <c r="D14" s="28"/>
      <c r="E14" s="32">
        <v>0</v>
      </c>
      <c r="F14" s="32">
        <v>0</v>
      </c>
      <c r="G14" s="32">
        <v>0</v>
      </c>
      <c r="H14" s="32">
        <f>+income!I31</f>
        <v>5034</v>
      </c>
      <c r="I14" s="32">
        <f>SUM(H14)</f>
        <v>5034</v>
      </c>
      <c r="J14" s="28"/>
    </row>
    <row r="15" spans="1:10" ht="12.75">
      <c r="A15" s="28"/>
      <c r="B15" s="28"/>
      <c r="C15" s="28"/>
      <c r="D15" s="28"/>
      <c r="E15" s="32"/>
      <c r="F15" s="32"/>
      <c r="G15" s="32"/>
      <c r="H15" s="32"/>
      <c r="I15" s="32"/>
      <c r="J15" s="28"/>
    </row>
    <row r="16" spans="1:10" ht="13.5" thickBot="1">
      <c r="A16" s="28" t="s">
        <v>101</v>
      </c>
      <c r="B16" s="28"/>
      <c r="C16" s="28"/>
      <c r="D16" s="28"/>
      <c r="E16" s="51">
        <f>SUM(E12:E15)</f>
        <v>75000</v>
      </c>
      <c r="F16" s="51">
        <f>SUM(F12:F15)</f>
        <v>24367</v>
      </c>
      <c r="G16" s="51">
        <f>SUM(G12:G15)</f>
        <v>23000</v>
      </c>
      <c r="H16" s="51">
        <f>SUM(H12:H14)</f>
        <v>27125</v>
      </c>
      <c r="I16" s="51">
        <f>SUM(I12:I14)</f>
        <v>149492</v>
      </c>
      <c r="J16" s="28"/>
    </row>
    <row r="17" spans="1:10" ht="13.5" thickTop="1">
      <c r="A17" s="28"/>
      <c r="B17" s="28"/>
      <c r="C17" s="28"/>
      <c r="D17" s="28"/>
      <c r="E17" s="32"/>
      <c r="F17" s="32"/>
      <c r="G17" s="32"/>
      <c r="H17" s="32"/>
      <c r="I17" s="32"/>
      <c r="J17" s="28"/>
    </row>
    <row r="18" spans="1:10" ht="12.75">
      <c r="A18" s="28"/>
      <c r="B18" s="28"/>
      <c r="C18" s="28"/>
      <c r="D18" s="28"/>
      <c r="E18" s="32"/>
      <c r="F18" s="32"/>
      <c r="G18" s="32"/>
      <c r="H18" s="32"/>
      <c r="I18" s="32"/>
      <c r="J18" s="28"/>
    </row>
    <row r="19" spans="1:10" ht="12.75">
      <c r="A19" s="28"/>
      <c r="B19" s="28"/>
      <c r="C19" s="28"/>
      <c r="D19" s="28"/>
      <c r="E19" s="32"/>
      <c r="F19" s="32"/>
      <c r="G19" s="32"/>
      <c r="H19" s="32"/>
      <c r="I19" s="32"/>
      <c r="J19" s="28"/>
    </row>
    <row r="20" spans="1:10" ht="12.75">
      <c r="A20" s="23" t="s">
        <v>99</v>
      </c>
      <c r="B20" s="28"/>
      <c r="C20" s="28"/>
      <c r="D20" s="28"/>
      <c r="E20" s="32"/>
      <c r="F20" s="32"/>
      <c r="G20" s="32"/>
      <c r="H20" s="32"/>
      <c r="I20" s="32"/>
      <c r="J20" s="28"/>
    </row>
    <row r="21" spans="1:10" ht="12.75">
      <c r="A21" s="55" t="s">
        <v>103</v>
      </c>
      <c r="B21" s="28"/>
      <c r="C21" s="28"/>
      <c r="D21" s="28"/>
      <c r="E21" s="32"/>
      <c r="F21" s="32"/>
      <c r="G21" s="32"/>
      <c r="H21" s="32"/>
      <c r="I21" s="32"/>
      <c r="J21" s="28"/>
    </row>
    <row r="22" spans="1:10" ht="12.75">
      <c r="A22" s="28"/>
      <c r="B22" s="28"/>
      <c r="C22" s="28"/>
      <c r="D22" s="28"/>
      <c r="E22" s="32"/>
      <c r="F22" s="32"/>
      <c r="G22" s="32"/>
      <c r="H22" s="32"/>
      <c r="I22" s="32"/>
      <c r="J22" s="28"/>
    </row>
    <row r="23" spans="1:10" ht="12.75">
      <c r="A23" s="28" t="s">
        <v>65</v>
      </c>
      <c r="B23" s="28"/>
      <c r="C23" s="28"/>
      <c r="D23" s="28"/>
      <c r="E23" s="32">
        <v>75000</v>
      </c>
      <c r="F23" s="32">
        <v>24367</v>
      </c>
      <c r="G23" s="32">
        <v>23000</v>
      </c>
      <c r="H23" s="32">
        <v>19753</v>
      </c>
      <c r="I23" s="32">
        <f>SUM(E23:H23)</f>
        <v>142120</v>
      </c>
      <c r="J23" s="28"/>
    </row>
    <row r="24" spans="1:10" ht="12.75">
      <c r="A24" s="28"/>
      <c r="B24" s="28"/>
      <c r="C24" s="28"/>
      <c r="D24" s="28"/>
      <c r="E24" s="32"/>
      <c r="F24" s="32"/>
      <c r="G24" s="32"/>
      <c r="H24" s="32"/>
      <c r="I24" s="32"/>
      <c r="J24" s="28"/>
    </row>
    <row r="25" spans="1:10" ht="12.75">
      <c r="A25" s="28" t="s">
        <v>110</v>
      </c>
      <c r="B25" s="28"/>
      <c r="C25" s="28"/>
      <c r="D25" s="28"/>
      <c r="E25" s="32">
        <v>0</v>
      </c>
      <c r="F25" s="32">
        <v>0</v>
      </c>
      <c r="G25" s="32">
        <v>0</v>
      </c>
      <c r="H25" s="32">
        <f>+income!J31</f>
        <v>2338</v>
      </c>
      <c r="I25" s="32">
        <f>SUM(H25)</f>
        <v>2338</v>
      </c>
      <c r="J25" s="28"/>
    </row>
    <row r="26" spans="1:10" ht="12.75">
      <c r="A26" s="28"/>
      <c r="B26" s="28"/>
      <c r="C26" s="28"/>
      <c r="D26" s="28"/>
      <c r="E26" s="32"/>
      <c r="F26" s="32"/>
      <c r="G26" s="32"/>
      <c r="H26" s="32"/>
      <c r="I26" s="32"/>
      <c r="J26" s="28"/>
    </row>
    <row r="27" spans="1:10" ht="13.5" thickBot="1">
      <c r="A27" s="28" t="s">
        <v>102</v>
      </c>
      <c r="B27" s="28"/>
      <c r="C27" s="28"/>
      <c r="D27" s="28"/>
      <c r="E27" s="51">
        <f>SUM(E23:E26)</f>
        <v>75000</v>
      </c>
      <c r="F27" s="51">
        <f>SUM(F23:F26)</f>
        <v>24367</v>
      </c>
      <c r="G27" s="51">
        <f>SUM(G23:G25)</f>
        <v>23000</v>
      </c>
      <c r="H27" s="51">
        <f>SUM(H23:H25)</f>
        <v>22091</v>
      </c>
      <c r="I27" s="51">
        <f>SUM(I23:I25)</f>
        <v>144458</v>
      </c>
      <c r="J27" s="28"/>
    </row>
    <row r="28" spans="1:10" ht="13.5" thickTop="1">
      <c r="A28" s="28"/>
      <c r="B28" s="28"/>
      <c r="C28" s="28"/>
      <c r="D28" s="28"/>
      <c r="E28" s="32"/>
      <c r="F28" s="32"/>
      <c r="G28" s="32"/>
      <c r="H28" s="32"/>
      <c r="I28" s="32"/>
      <c r="J28" s="28"/>
    </row>
    <row r="29" spans="1:10" ht="12.75">
      <c r="A29" s="28"/>
      <c r="B29" s="28"/>
      <c r="C29" s="28"/>
      <c r="D29" s="28"/>
      <c r="E29" s="50"/>
      <c r="F29" s="50"/>
      <c r="G29" s="50"/>
      <c r="H29" s="50"/>
      <c r="I29" s="50"/>
      <c r="J29" s="28"/>
    </row>
    <row r="30" spans="1:10" ht="12.75">
      <c r="A30" s="28"/>
      <c r="B30" s="28"/>
      <c r="C30" s="28"/>
      <c r="D30" s="28"/>
      <c r="E30" s="50"/>
      <c r="F30" s="50"/>
      <c r="G30" s="50"/>
      <c r="H30" s="50"/>
      <c r="I30" s="50"/>
      <c r="J30" s="28"/>
    </row>
    <row r="31" spans="1:10" ht="12.75">
      <c r="A31" s="28"/>
      <c r="B31" s="28"/>
      <c r="C31" s="28"/>
      <c r="D31" s="28"/>
      <c r="E31" s="50"/>
      <c r="F31" s="50"/>
      <c r="G31" s="50"/>
      <c r="H31" s="50"/>
      <c r="I31" s="50"/>
      <c r="J31" s="28"/>
    </row>
    <row r="32" spans="1:10" ht="12.75">
      <c r="A32" s="28"/>
      <c r="B32" s="28"/>
      <c r="C32" s="28"/>
      <c r="D32" s="28"/>
      <c r="E32" s="50"/>
      <c r="F32" s="50"/>
      <c r="G32" s="50"/>
      <c r="H32" s="50"/>
      <c r="I32" s="50"/>
      <c r="J32" s="28"/>
    </row>
    <row r="33" spans="1:10" ht="12.75">
      <c r="A33" s="28"/>
      <c r="B33" s="28"/>
      <c r="C33" s="28"/>
      <c r="D33" s="28"/>
      <c r="E33" s="50"/>
      <c r="F33" s="50"/>
      <c r="G33" s="50"/>
      <c r="H33" s="50"/>
      <c r="I33" s="50"/>
      <c r="J33" s="28"/>
    </row>
    <row r="34" spans="1:10" ht="12.75">
      <c r="A34" s="28"/>
      <c r="B34" s="28"/>
      <c r="C34" s="28"/>
      <c r="D34" s="28"/>
      <c r="E34" s="50"/>
      <c r="F34" s="50"/>
      <c r="G34" s="50"/>
      <c r="H34" s="50"/>
      <c r="I34" s="50"/>
      <c r="J34" s="28"/>
    </row>
    <row r="35" spans="1:10" ht="12.75">
      <c r="A35" s="28"/>
      <c r="B35" s="28"/>
      <c r="C35" s="28"/>
      <c r="D35" s="28"/>
      <c r="E35" s="50"/>
      <c r="F35" s="50"/>
      <c r="G35" s="50"/>
      <c r="H35" s="50"/>
      <c r="I35" s="50"/>
      <c r="J35" s="28"/>
    </row>
    <row r="36" spans="1:10" ht="12.75">
      <c r="A36" s="28"/>
      <c r="B36" s="28"/>
      <c r="C36" s="28"/>
      <c r="D36" s="28"/>
      <c r="E36" s="50"/>
      <c r="F36" s="50"/>
      <c r="G36" s="50"/>
      <c r="H36" s="50"/>
      <c r="I36" s="50"/>
      <c r="J36" s="28"/>
    </row>
    <row r="37" spans="1:10" ht="12.75">
      <c r="A37" s="61" t="s">
        <v>78</v>
      </c>
      <c r="B37" s="28"/>
      <c r="C37" s="28"/>
      <c r="D37" s="28"/>
      <c r="E37" s="50"/>
      <c r="F37" s="50"/>
      <c r="G37" s="50"/>
      <c r="H37" s="50"/>
      <c r="I37" s="50"/>
      <c r="J37" s="28"/>
    </row>
    <row r="38" spans="1:10" ht="12.75">
      <c r="A38" s="61" t="s">
        <v>79</v>
      </c>
      <c r="B38" s="28"/>
      <c r="C38" s="28"/>
      <c r="D38" s="28"/>
      <c r="E38" s="50"/>
      <c r="F38" s="50"/>
      <c r="G38" s="50"/>
      <c r="H38" s="50"/>
      <c r="I38" s="50"/>
      <c r="J38" s="28"/>
    </row>
    <row r="39" spans="1:10" ht="12.75">
      <c r="A39" s="28"/>
      <c r="B39" s="28"/>
      <c r="C39" s="28"/>
      <c r="D39" s="28"/>
      <c r="E39" s="50"/>
      <c r="F39" s="50"/>
      <c r="G39" s="50"/>
      <c r="H39" s="50"/>
      <c r="I39" s="50"/>
      <c r="J39" s="28"/>
    </row>
    <row r="40" spans="1:10" ht="12.75">
      <c r="A40" s="28"/>
      <c r="B40" s="28"/>
      <c r="C40" s="28"/>
      <c r="D40" s="28"/>
      <c r="E40" s="50"/>
      <c r="F40" s="50"/>
      <c r="G40" s="50"/>
      <c r="H40" s="50"/>
      <c r="I40" s="50"/>
      <c r="J40" s="28"/>
    </row>
    <row r="41" spans="1:10" ht="12.75">
      <c r="A41" s="28"/>
      <c r="B41" s="28"/>
      <c r="C41" s="28"/>
      <c r="D41" s="28"/>
      <c r="E41" s="50"/>
      <c r="F41" s="50"/>
      <c r="G41" s="50"/>
      <c r="H41" s="50"/>
      <c r="I41" s="50"/>
      <c r="J41" s="28"/>
    </row>
    <row r="42" spans="1:10" ht="12.75">
      <c r="A42" s="28"/>
      <c r="B42" s="28"/>
      <c r="C42" s="28"/>
      <c r="D42" s="28"/>
      <c r="E42" s="50"/>
      <c r="F42" s="50"/>
      <c r="G42" s="50"/>
      <c r="H42" s="50"/>
      <c r="I42" s="50"/>
      <c r="J42" s="28"/>
    </row>
    <row r="43" spans="1:10" ht="12.75">
      <c r="A43" s="28"/>
      <c r="B43" s="28"/>
      <c r="C43" s="28"/>
      <c r="D43" s="28"/>
      <c r="E43" s="50"/>
      <c r="F43" s="50"/>
      <c r="G43" s="50"/>
      <c r="H43" s="50"/>
      <c r="I43" s="50"/>
      <c r="J43" s="28"/>
    </row>
    <row r="44" spans="1:10" ht="12.75">
      <c r="A44" s="28"/>
      <c r="B44" s="28"/>
      <c r="C44" s="28"/>
      <c r="D44" s="28"/>
      <c r="E44" s="50"/>
      <c r="F44" s="50"/>
      <c r="G44" s="50"/>
      <c r="H44" s="50"/>
      <c r="I44" s="50"/>
      <c r="J44" s="28"/>
    </row>
    <row r="45" spans="1:10" ht="12.75">
      <c r="A45" s="28"/>
      <c r="B45" s="28"/>
      <c r="C45" s="28"/>
      <c r="D45" s="28"/>
      <c r="E45" s="50"/>
      <c r="F45" s="50"/>
      <c r="G45" s="50"/>
      <c r="H45" s="50"/>
      <c r="I45" s="50"/>
      <c r="J45" s="28"/>
    </row>
    <row r="46" spans="1:10" ht="12.75">
      <c r="A46" s="28"/>
      <c r="B46" s="28"/>
      <c r="C46" s="28"/>
      <c r="D46" s="28"/>
      <c r="E46" s="50"/>
      <c r="F46" s="50"/>
      <c r="G46" s="50"/>
      <c r="H46" s="50"/>
      <c r="I46" s="50"/>
      <c r="J46" s="28"/>
    </row>
    <row r="47" spans="1:10" ht="12.75">
      <c r="A47" s="28"/>
      <c r="B47" s="28"/>
      <c r="C47" s="28"/>
      <c r="D47" s="28"/>
      <c r="E47" s="50"/>
      <c r="F47" s="50"/>
      <c r="G47" s="50"/>
      <c r="H47" s="50"/>
      <c r="I47" s="50"/>
      <c r="J47" s="28"/>
    </row>
    <row r="48" spans="1:10" ht="12.7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</sheetData>
  <printOptions/>
  <pageMargins left="1.25" right="0.2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MANAGEMENT S/B</cp:lastModifiedBy>
  <cp:lastPrinted>2005-02-17T08:15:57Z</cp:lastPrinted>
  <dcterms:created xsi:type="dcterms:W3CDTF">2003-01-23T07:38:12Z</dcterms:created>
  <dcterms:modified xsi:type="dcterms:W3CDTF">2005-02-23T06:51:40Z</dcterms:modified>
  <cp:category/>
  <cp:version/>
  <cp:contentType/>
  <cp:contentStatus/>
</cp:coreProperties>
</file>